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mc:AlternateContent xmlns:mc="http://schemas.openxmlformats.org/markup-compatibility/2006">
    <mc:Choice Requires="x15">
      <x15ac:absPath xmlns:x15ac="http://schemas.microsoft.com/office/spreadsheetml/2010/11/ac" url="G:\Board\Admin and papers\Board Papers\2024\Meeting 7- 22 October\"/>
    </mc:Choice>
  </mc:AlternateContent>
  <xr:revisionPtr revIDLastSave="0" documentId="8_{C2B80F69-7E65-47C7-8E64-93418BAC8383}" xr6:coauthVersionLast="47" xr6:coauthVersionMax="47" xr10:uidLastSave="{00000000-0000-0000-0000-000000000000}"/>
  <bookViews>
    <workbookView xWindow="28680" yWindow="-120" windowWidth="29040" windowHeight="15840" tabRatio="820" xr2:uid="{00000000-000D-0000-FFFF-FFFF00000000}"/>
  </bookViews>
  <sheets>
    <sheet name="Summary 2024" sheetId="20" r:id="rId1"/>
    <sheet name="2024 Risks" sheetId="17" r:id="rId2"/>
    <sheet name="2023 Risks" sheetId="23" r:id="rId3"/>
    <sheet name="Risk management objectives" sheetId="12" r:id="rId4"/>
    <sheet name="Impact parameters" sheetId="13" r:id="rId5"/>
    <sheet name="Likelihood parameters" sheetId="14" r:id="rId6"/>
    <sheet name="Possible controls" sheetId="15" r:id="rId7"/>
    <sheet name="Control effectiveness" sheetId="9" state="hidden" r:id="rId8"/>
    <sheet name="Risk tolerance range" sheetId="8" state="hidden" r:id="rId9"/>
  </sheets>
  <externalReferences>
    <externalReference r:id="rId10"/>
  </externalReferences>
  <definedNames>
    <definedName name="_Toc402863380" localSheetId="8">'Risk tolerance range'!$B$2</definedName>
    <definedName name="_Toc402863381" localSheetId="8">'Risk tolerance range'!#REF!</definedName>
    <definedName name="_Toc402863382" localSheetId="8">'Risk tolerance range'!#REF!</definedName>
    <definedName name="_Toc402863383" localSheetId="8">'Risk tolerance range'!$A$3</definedName>
    <definedName name="_Toc402863384" localSheetId="8">'Risk tolerance range'!$B$3</definedName>
    <definedName name="_Toc402863385" localSheetId="8">'Risk tolerance range'!$A$4</definedName>
    <definedName name="_Toc402863386" localSheetId="8">'Risk tolerance range'!$B$4</definedName>
    <definedName name="_Toc402863387" localSheetId="8">'Risk tolerance range'!$A$5</definedName>
    <definedName name="_Toc402863388" localSheetId="8">'Risk tolerance range'!$B$5</definedName>
    <definedName name="_Toc490045064" localSheetId="4">'Impact parameters'!$A$1</definedName>
    <definedName name="_Toc490045065" localSheetId="5">'Likelihood parameters'!#REF!</definedName>
    <definedName name="_xlnm.Print_Area" localSheetId="0">'Summary 2024'!$A$1:$G$22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20" l="1" a="1"/>
  <c r="F7" i="20" s="1"/>
  <c r="C7" i="20"/>
  <c r="B7" i="20"/>
  <c r="A7" i="20"/>
  <c r="L36" i="17"/>
  <c r="N36" i="17" s="1"/>
  <c r="L35" i="17"/>
  <c r="N35" i="17" s="1"/>
  <c r="L34" i="17"/>
  <c r="N34" i="17" s="1"/>
  <c r="L33" i="17"/>
  <c r="N33" i="17" s="1"/>
  <c r="S32" i="17" a="1"/>
  <c r="S32" i="17" s="1"/>
  <c r="L32" i="17"/>
  <c r="N32" i="17" s="1"/>
  <c r="L73" i="23"/>
  <c r="N73" i="23" s="1"/>
  <c r="L72" i="23"/>
  <c r="N72" i="23" s="1"/>
  <c r="P69" i="23" s="1" a="1"/>
  <c r="P69" i="23" s="1"/>
  <c r="N71" i="23"/>
  <c r="L71" i="23"/>
  <c r="L70" i="23"/>
  <c r="N70" i="23" s="1"/>
  <c r="S69" i="23" a="1"/>
  <c r="S69" i="23" s="1"/>
  <c r="L69" i="23"/>
  <c r="N69" i="23" s="1"/>
  <c r="O69" i="23" s="1"/>
  <c r="L67" i="23"/>
  <c r="N67" i="23" s="1"/>
  <c r="L66" i="23"/>
  <c r="N66" i="23" s="1"/>
  <c r="N65" i="23"/>
  <c r="L65" i="23"/>
  <c r="L64" i="23"/>
  <c r="N64" i="23" s="1"/>
  <c r="S63" i="23" a="1"/>
  <c r="S63" i="23" s="1"/>
  <c r="L63" i="23"/>
  <c r="N63" i="23" s="1"/>
  <c r="L61" i="23"/>
  <c r="N61" i="23" s="1"/>
  <c r="L60" i="23"/>
  <c r="N60" i="23" s="1"/>
  <c r="P57" i="23" s="1" a="1"/>
  <c r="P57" i="23" s="1"/>
  <c r="N59" i="23"/>
  <c r="L59" i="23"/>
  <c r="L58" i="23"/>
  <c r="N58" i="23" s="1"/>
  <c r="S57" i="23" a="1"/>
  <c r="S57" i="23" s="1"/>
  <c r="L57" i="23"/>
  <c r="N57" i="23" s="1"/>
  <c r="L55" i="23"/>
  <c r="N55" i="23" s="1"/>
  <c r="L54" i="23"/>
  <c r="N54" i="23" s="1"/>
  <c r="N53" i="23"/>
  <c r="L53" i="23"/>
  <c r="L52" i="23"/>
  <c r="N52" i="23" s="1"/>
  <c r="S51" i="23" a="1"/>
  <c r="S51" i="23" s="1"/>
  <c r="L51" i="23"/>
  <c r="N51" i="23" s="1"/>
  <c r="L49" i="23"/>
  <c r="N49" i="23" s="1"/>
  <c r="L48" i="23"/>
  <c r="N48" i="23" s="1"/>
  <c r="N47" i="23"/>
  <c r="L47" i="23"/>
  <c r="L46" i="23"/>
  <c r="N46" i="23" s="1"/>
  <c r="S45" i="23" a="1"/>
  <c r="S45" i="23" s="1"/>
  <c r="L45" i="23"/>
  <c r="N45" i="23" s="1"/>
  <c r="L43" i="23"/>
  <c r="N43" i="23" s="1"/>
  <c r="L42" i="23"/>
  <c r="N42" i="23" s="1"/>
  <c r="N41" i="23"/>
  <c r="L41" i="23"/>
  <c r="L40" i="23"/>
  <c r="N40" i="23" s="1"/>
  <c r="S39" i="23" a="1"/>
  <c r="S39" i="23" s="1"/>
  <c r="L39" i="23"/>
  <c r="N39" i="23" s="1"/>
  <c r="L37" i="23"/>
  <c r="N37" i="23" s="1"/>
  <c r="L36" i="23"/>
  <c r="N36" i="23" s="1"/>
  <c r="N35" i="23"/>
  <c r="L35" i="23"/>
  <c r="L34" i="23"/>
  <c r="N34" i="23" s="1"/>
  <c r="S33" i="23" a="1"/>
  <c r="S33" i="23" s="1"/>
  <c r="L33" i="23"/>
  <c r="N33" i="23" s="1"/>
  <c r="L31" i="23"/>
  <c r="N30" i="23"/>
  <c r="L30" i="23"/>
  <c r="L29" i="23"/>
  <c r="N29" i="23" s="1"/>
  <c r="N28" i="23"/>
  <c r="L28" i="23"/>
  <c r="S27" i="23" a="1"/>
  <c r="S27" i="23" s="1"/>
  <c r="N27" i="23"/>
  <c r="L27" i="23"/>
  <c r="L25" i="23"/>
  <c r="N25" i="23" s="1"/>
  <c r="N24" i="23"/>
  <c r="L24" i="23"/>
  <c r="L23" i="23"/>
  <c r="N23" i="23" s="1"/>
  <c r="N22" i="23"/>
  <c r="L22" i="23"/>
  <c r="S21" i="23" a="1"/>
  <c r="S21" i="23" s="1"/>
  <c r="N21" i="23"/>
  <c r="L21" i="23"/>
  <c r="L19" i="23"/>
  <c r="N19" i="23" s="1"/>
  <c r="N18" i="23"/>
  <c r="L18" i="23"/>
  <c r="L17" i="23"/>
  <c r="N17" i="23" s="1"/>
  <c r="N16" i="23"/>
  <c r="L16" i="23"/>
  <c r="S15" i="23" a="1"/>
  <c r="S15" i="23" s="1"/>
  <c r="N15" i="23"/>
  <c r="L15" i="23"/>
  <c r="L13" i="23"/>
  <c r="N13" i="23" s="1"/>
  <c r="N12" i="23"/>
  <c r="L12" i="23"/>
  <c r="L11" i="23"/>
  <c r="N11" i="23" s="1"/>
  <c r="N10" i="23"/>
  <c r="L10" i="23"/>
  <c r="S9" i="23" a="1"/>
  <c r="S9" i="23" s="1"/>
  <c r="N9" i="23"/>
  <c r="L9" i="23"/>
  <c r="L7" i="23"/>
  <c r="N7" i="23" s="1"/>
  <c r="N6" i="23"/>
  <c r="L6" i="23"/>
  <c r="L5" i="23"/>
  <c r="N5" i="23" s="1"/>
  <c r="N4" i="23"/>
  <c r="L4" i="23"/>
  <c r="S3" i="23" a="1"/>
  <c r="S3" i="23" s="1"/>
  <c r="N3" i="23"/>
  <c r="L3" i="23"/>
  <c r="P32" i="17" l="1" a="1"/>
  <c r="P32" i="17" s="1"/>
  <c r="E7" i="20" s="1"/>
  <c r="O32" i="17"/>
  <c r="D7" i="20" s="1"/>
  <c r="P21" i="23" a="1"/>
  <c r="P21" i="23" s="1"/>
  <c r="R21" i="23" s="1"/>
  <c r="O21" i="23"/>
  <c r="O63" i="23"/>
  <c r="P27" i="23" a="1"/>
  <c r="P27" i="23" s="1"/>
  <c r="O27" i="23"/>
  <c r="P51" i="23" a="1"/>
  <c r="P51" i="23" s="1"/>
  <c r="R51" i="23" s="1"/>
  <c r="O51" i="23"/>
  <c r="R57" i="23"/>
  <c r="P15" i="23" a="1"/>
  <c r="P15" i="23" s="1"/>
  <c r="R15" i="23" s="1"/>
  <c r="O15" i="23"/>
  <c r="O57" i="23"/>
  <c r="P45" i="23" a="1"/>
  <c r="P45" i="23" s="1"/>
  <c r="O45" i="23"/>
  <c r="P9" i="23" a="1"/>
  <c r="P9" i="23" s="1"/>
  <c r="O9" i="23"/>
  <c r="P39" i="23" a="1"/>
  <c r="P39" i="23" s="1"/>
  <c r="O39" i="23"/>
  <c r="R69" i="23"/>
  <c r="P3" i="23" a="1"/>
  <c r="P3" i="23" s="1"/>
  <c r="O3" i="23"/>
  <c r="P33" i="23" a="1"/>
  <c r="P33" i="23" s="1"/>
  <c r="O33" i="23"/>
  <c r="P63" i="23" a="1"/>
  <c r="P63" i="23" s="1"/>
  <c r="R63" i="23" s="1"/>
  <c r="R32" i="17" l="1"/>
  <c r="G7" i="20" s="1"/>
  <c r="R33" i="23"/>
  <c r="R45" i="23"/>
  <c r="R27" i="23"/>
  <c r="R9" i="23"/>
  <c r="R3" i="23"/>
  <c r="R39" i="23"/>
  <c r="L41" i="17" l="1"/>
  <c r="N41" i="17" s="1"/>
  <c r="L77" i="17"/>
  <c r="N77" i="17" s="1"/>
  <c r="L71" i="17"/>
  <c r="N71" i="17" s="1"/>
  <c r="L65" i="17"/>
  <c r="N65" i="17" s="1"/>
  <c r="L59" i="17"/>
  <c r="N59" i="17" s="1"/>
  <c r="L53" i="17"/>
  <c r="N53" i="17" s="1"/>
  <c r="L47" i="17"/>
  <c r="N47" i="17" s="1"/>
  <c r="L29" i="17"/>
  <c r="N29" i="17" s="1"/>
  <c r="L23" i="17"/>
  <c r="N23" i="17" s="1"/>
  <c r="L17" i="17"/>
  <c r="L11" i="17"/>
  <c r="S2" i="17" l="1" a="1"/>
  <c r="S2" i="17" s="1"/>
  <c r="L3" i="17"/>
  <c r="N3" i="17" s="1"/>
  <c r="F1" i="20"/>
  <c r="G1" i="20"/>
  <c r="E1" i="20"/>
  <c r="D1" i="20"/>
  <c r="C1" i="20"/>
  <c r="B1" i="20"/>
  <c r="A1" i="20"/>
  <c r="S44" i="17" a="1"/>
  <c r="S44" i="17" s="1"/>
  <c r="F8" i="20" a="1"/>
  <c r="F8" i="20" s="1"/>
  <c r="C8" i="20"/>
  <c r="B8" i="20"/>
  <c r="A8" i="20"/>
  <c r="F13" i="20" a="1"/>
  <c r="F13" i="20" s="1"/>
  <c r="C13" i="20"/>
  <c r="B13" i="20"/>
  <c r="A13" i="20"/>
  <c r="F12" i="20" a="1"/>
  <c r="F12" i="20" s="1"/>
  <c r="C12" i="20"/>
  <c r="B12" i="20"/>
  <c r="A12" i="20"/>
  <c r="F11" i="20" a="1"/>
  <c r="F11" i="20" s="1"/>
  <c r="C11" i="20"/>
  <c r="B11" i="20"/>
  <c r="A11" i="20"/>
  <c r="F14" i="20" a="1"/>
  <c r="F14" i="20" s="1"/>
  <c r="C14" i="20"/>
  <c r="B14" i="20"/>
  <c r="A14" i="20"/>
  <c r="F9" i="20" a="1"/>
  <c r="F9" i="20" s="1"/>
  <c r="C9" i="20"/>
  <c r="B9" i="20"/>
  <c r="A9" i="20"/>
  <c r="F3" i="20" a="1"/>
  <c r="F3" i="20" s="1"/>
  <c r="C3" i="20"/>
  <c r="B3" i="20"/>
  <c r="A3" i="20"/>
  <c r="F6" i="20" a="1"/>
  <c r="F6" i="20" s="1"/>
  <c r="C6" i="20"/>
  <c r="B6" i="20"/>
  <c r="A6" i="20"/>
  <c r="F10" i="20" a="1"/>
  <c r="F10" i="20" s="1"/>
  <c r="C10" i="20"/>
  <c r="B10" i="20"/>
  <c r="A10" i="20"/>
  <c r="L48" i="17"/>
  <c r="N48" i="17" s="1"/>
  <c r="L46" i="17"/>
  <c r="N46" i="17" s="1"/>
  <c r="L45" i="17"/>
  <c r="N45" i="17" s="1"/>
  <c r="L44" i="17"/>
  <c r="N44" i="17" s="1"/>
  <c r="P44" i="17" l="1" a="1"/>
  <c r="P44" i="17" s="1"/>
  <c r="E9" i="20" s="1"/>
  <c r="O44" i="17"/>
  <c r="D9" i="20" s="1"/>
  <c r="R44" i="17" l="1"/>
  <c r="G9" i="20" s="1"/>
  <c r="F4" i="20" a="1"/>
  <c r="F4" i="20" s="1"/>
  <c r="C4" i="20"/>
  <c r="B4" i="20"/>
  <c r="A4" i="20"/>
  <c r="F2" i="20" a="1"/>
  <c r="F2" i="20" s="1"/>
  <c r="C2" i="20"/>
  <c r="B2" i="20"/>
  <c r="A2" i="20"/>
  <c r="F5" i="20" a="1"/>
  <c r="F5" i="20" s="1"/>
  <c r="C5" i="20"/>
  <c r="B5" i="20"/>
  <c r="A5" i="20"/>
  <c r="L74" i="17"/>
  <c r="N74" i="17" s="1"/>
  <c r="S74" i="17" a="1"/>
  <c r="S74" i="17" s="1"/>
  <c r="L75" i="17"/>
  <c r="N75" i="17" s="1"/>
  <c r="L76" i="17"/>
  <c r="N76" i="17" s="1"/>
  <c r="L78" i="17"/>
  <c r="N78" i="17" s="1"/>
  <c r="L54" i="17"/>
  <c r="N54" i="17" s="1"/>
  <c r="L52" i="17"/>
  <c r="N52" i="17" s="1"/>
  <c r="L51" i="17"/>
  <c r="N51" i="17" s="1"/>
  <c r="S50" i="17" a="1"/>
  <c r="S50" i="17" s="1"/>
  <c r="L50" i="17"/>
  <c r="N50" i="17" s="1"/>
  <c r="L18" i="17"/>
  <c r="N18" i="17" s="1"/>
  <c r="N17" i="17"/>
  <c r="L16" i="17"/>
  <c r="N16" i="17" s="1"/>
  <c r="L15" i="17"/>
  <c r="N15" i="17" s="1"/>
  <c r="S14" i="17" a="1"/>
  <c r="S14" i="17" s="1"/>
  <c r="L14" i="17"/>
  <c r="N14" i="17" s="1"/>
  <c r="L38" i="17"/>
  <c r="N38" i="17" s="1"/>
  <c r="S38" i="17" a="1"/>
  <c r="S38" i="17" s="1"/>
  <c r="L39" i="17"/>
  <c r="N39" i="17" s="1"/>
  <c r="L40" i="17"/>
  <c r="N40" i="17" s="1"/>
  <c r="L42" i="17"/>
  <c r="N42" i="17" s="1"/>
  <c r="L24" i="17"/>
  <c r="N24" i="17" s="1"/>
  <c r="L22" i="17"/>
  <c r="N22" i="17" s="1"/>
  <c r="L21" i="17"/>
  <c r="N21" i="17" s="1"/>
  <c r="S20" i="17" a="1"/>
  <c r="S20" i="17" s="1"/>
  <c r="L20" i="17"/>
  <c r="N20" i="17" s="1"/>
  <c r="L2" i="17"/>
  <c r="N2" i="17" s="1"/>
  <c r="L4" i="17"/>
  <c r="N4" i="17" s="1"/>
  <c r="L5" i="17"/>
  <c r="N5" i="17" s="1"/>
  <c r="L6" i="17"/>
  <c r="N6" i="17" s="1"/>
  <c r="P2" i="17" l="1" a="1"/>
  <c r="P2" i="17" s="1"/>
  <c r="E2" i="20" s="1"/>
  <c r="P74" i="17" a="1"/>
  <c r="P74" i="17" s="1"/>
  <c r="E14" i="20" s="1"/>
  <c r="O74" i="17"/>
  <c r="D14" i="20" s="1"/>
  <c r="O50" i="17"/>
  <c r="D10" i="20" s="1"/>
  <c r="P50" i="17" a="1"/>
  <c r="P50" i="17" s="1"/>
  <c r="E10" i="20" s="1"/>
  <c r="O14" i="17"/>
  <c r="D4" i="20" s="1"/>
  <c r="P14" i="17" a="1"/>
  <c r="P14" i="17" s="1"/>
  <c r="O38" i="17"/>
  <c r="D8" i="20" s="1"/>
  <c r="P38" i="17" a="1"/>
  <c r="P38" i="17" s="1"/>
  <c r="E8" i="20" s="1"/>
  <c r="P20" i="17" a="1"/>
  <c r="P20" i="17" s="1"/>
  <c r="E5" i="20" s="1"/>
  <c r="O20" i="17"/>
  <c r="D5" i="20" s="1"/>
  <c r="O2" i="17"/>
  <c r="D2" i="20" s="1"/>
  <c r="R14" i="17" l="1"/>
  <c r="G4" i="20" s="1"/>
  <c r="E4" i="20"/>
  <c r="R74" i="17"/>
  <c r="G14" i="20" s="1"/>
  <c r="R50" i="17"/>
  <c r="G10" i="20" s="1"/>
  <c r="R38" i="17"/>
  <c r="G8" i="20" s="1"/>
  <c r="R2" i="17"/>
  <c r="G2" i="20" s="1"/>
  <c r="R20" i="17"/>
  <c r="G5" i="20" s="1"/>
  <c r="L72" i="17"/>
  <c r="N72" i="17" s="1"/>
  <c r="L70" i="17"/>
  <c r="N70" i="17" s="1"/>
  <c r="L69" i="17"/>
  <c r="N69" i="17" s="1"/>
  <c r="S68" i="17" a="1"/>
  <c r="S68" i="17" s="1"/>
  <c r="L68" i="17"/>
  <c r="N68" i="17" s="1"/>
  <c r="L66" i="17"/>
  <c r="N66" i="17" s="1"/>
  <c r="L64" i="17"/>
  <c r="N64" i="17" s="1"/>
  <c r="L63" i="17"/>
  <c r="N63" i="17" s="1"/>
  <c r="S62" i="17" a="1"/>
  <c r="S62" i="17" s="1"/>
  <c r="L62" i="17"/>
  <c r="N62" i="17" s="1"/>
  <c r="L60" i="17"/>
  <c r="N60" i="17" s="1"/>
  <c r="L58" i="17"/>
  <c r="N58" i="17" s="1"/>
  <c r="L57" i="17"/>
  <c r="N57" i="17" s="1"/>
  <c r="S56" i="17" a="1"/>
  <c r="S56" i="17" s="1"/>
  <c r="L56" i="17"/>
  <c r="N56" i="17" s="1"/>
  <c r="L12" i="17"/>
  <c r="N12" i="17" s="1"/>
  <c r="N11" i="17"/>
  <c r="L10" i="17"/>
  <c r="N10" i="17" s="1"/>
  <c r="L9" i="17"/>
  <c r="N9" i="17" s="1"/>
  <c r="S8" i="17" a="1"/>
  <c r="S8" i="17" s="1"/>
  <c r="L8" i="17"/>
  <c r="N8" i="17" s="1"/>
  <c r="L30" i="17"/>
  <c r="L28" i="17"/>
  <c r="N28" i="17" s="1"/>
  <c r="L27" i="17"/>
  <c r="N27" i="17" s="1"/>
  <c r="S26" i="17" a="1"/>
  <c r="S26" i="17" s="1"/>
  <c r="L26" i="17"/>
  <c r="N26" i="17" s="1"/>
  <c r="P68" i="17" l="1" a="1"/>
  <c r="P68" i="17" s="1"/>
  <c r="E13" i="20" s="1"/>
  <c r="P62" i="17" a="1"/>
  <c r="P62" i="17" s="1"/>
  <c r="E12" i="20" s="1"/>
  <c r="P56" i="17" a="1"/>
  <c r="P56" i="17" s="1"/>
  <c r="E11" i="20" s="1"/>
  <c r="O8" i="17"/>
  <c r="D3" i="20" s="1"/>
  <c r="P26" i="17" a="1"/>
  <c r="P26" i="17" s="1"/>
  <c r="E6" i="20" s="1"/>
  <c r="O26" i="17"/>
  <c r="D6" i="20" s="1"/>
  <c r="O56" i="17"/>
  <c r="D11" i="20" s="1"/>
  <c r="O62" i="17"/>
  <c r="D12" i="20" s="1"/>
  <c r="O68" i="17"/>
  <c r="D13" i="20" s="1"/>
  <c r="P8" i="17" a="1"/>
  <c r="P8" i="17" s="1"/>
  <c r="E3" i="20" s="1"/>
  <c r="R68" i="17" l="1"/>
  <c r="G13" i="20" s="1"/>
  <c r="R62" i="17"/>
  <c r="G12" i="20" s="1"/>
  <c r="R8" i="17"/>
  <c r="G3" i="20" s="1"/>
  <c r="R26" i="17"/>
  <c r="G6" i="20" s="1"/>
  <c r="R56" i="17"/>
  <c r="G11" i="2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<sst xmlns="http://schemas.openxmlformats.org/spreadsheetml/2006/main" count="510" uniqueCount="242">
  <si>
    <t>Risk title</t>
  </si>
  <si>
    <t>Risk description</t>
  </si>
  <si>
    <t>Who is responsible</t>
  </si>
  <si>
    <t>Controls</t>
  </si>
  <si>
    <t>Proposed new controls</t>
  </si>
  <si>
    <t>Action required to implement new control</t>
  </si>
  <si>
    <t>Timeline for new control to be implemented</t>
  </si>
  <si>
    <t>Date and detail of any comments or changes to risks by PR, SMT, ARC or Authority members.</t>
  </si>
  <si>
    <t>Start Q1</t>
  </si>
  <si>
    <t>End Q1</t>
  </si>
  <si>
    <t>End Q2</t>
  </si>
  <si>
    <t>End Q3</t>
  </si>
  <si>
    <t>End Q4</t>
  </si>
  <si>
    <t xml:space="preserve">Data breach </t>
  </si>
  <si>
    <t>DM</t>
  </si>
  <si>
    <t>Risk category</t>
  </si>
  <si>
    <t xml:space="preserve">Management capacity </t>
  </si>
  <si>
    <t>Operational</t>
  </si>
  <si>
    <t>Risk tolerance range</t>
  </si>
  <si>
    <t>Financial</t>
  </si>
  <si>
    <t>Risk score by quarter</t>
  </si>
  <si>
    <t>Description</t>
  </si>
  <si>
    <t>The Authority is not willing to accept risks under any circumstances that may result in reputational damage, financial loss or exposure, major breakdown in information systems or information integrity, significant incidents of regulatory non-compliance, potential risk of injury to employees.</t>
  </si>
  <si>
    <t>The Authority is willing to accept some risks in certain circumstances that may result in reputational damage, financial loss or exposure, major breakdown in information systems or information integrity, significant incidents of regulatory non-compliance.</t>
  </si>
  <si>
    <t>The Authority is willing to accept some risks that may result in reputational damage or significant incidents of regulatory non-compliance.</t>
  </si>
  <si>
    <t>The Authority accepts opportunities that have an inherent high risk that may result in reputational damage.</t>
  </si>
  <si>
    <t>Category</t>
  </si>
  <si>
    <t>Risk Type</t>
  </si>
  <si>
    <t>Within range</t>
  </si>
  <si>
    <t>Above range</t>
  </si>
  <si>
    <t>Increasing within range</t>
  </si>
  <si>
    <t>Unknown</t>
  </si>
  <si>
    <t>Highest Value</t>
  </si>
  <si>
    <t>Lowest Value</t>
  </si>
  <si>
    <t>The effectiveness of any controls will be estimated using a scale of 1 to 5 where 5 is “highly effective” and 1 is “no controls/controls ineffective” (increasing in 0.5 increments).</t>
  </si>
  <si>
    <t>Make this a pivot table which displays the control effectiveness</t>
  </si>
  <si>
    <t>Each 0.5 increment is equal to 10% points i.e. 2 = 40% and 2.5 = 50% etc</t>
  </si>
  <si>
    <t>Sub total risk score = Impact x Likelihood</t>
  </si>
  <si>
    <r>
      <t xml:space="preserve">Likelihood 
</t>
    </r>
    <r>
      <rPr>
        <sz val="10"/>
        <color theme="1"/>
        <rFont val="Arial"/>
        <family val="2"/>
      </rPr>
      <t>(1-5)</t>
    </r>
  </si>
  <si>
    <r>
      <t xml:space="preserve">Impact 
</t>
    </r>
    <r>
      <rPr>
        <sz val="10"/>
        <color theme="1"/>
        <rFont val="Arial"/>
        <family val="2"/>
      </rPr>
      <t>(1-5)</t>
    </r>
  </si>
  <si>
    <t xml:space="preserve">Current total risk score </t>
  </si>
  <si>
    <t>Control Effectiveness</t>
  </si>
  <si>
    <t>Increasing</t>
  </si>
  <si>
    <t>No Change</t>
  </si>
  <si>
    <t>Decreasing</t>
  </si>
  <si>
    <t>Error</t>
  </si>
  <si>
    <t xml:space="preserve">Previous quarter total risk score 
</t>
  </si>
  <si>
    <r>
      <t xml:space="preserve">Total risk score 
</t>
    </r>
    <r>
      <rPr>
        <sz val="10"/>
        <color theme="1"/>
        <rFont val="Arial"/>
        <family val="2"/>
      </rPr>
      <t xml:space="preserve">(Sub total risk score is </t>
    </r>
    <r>
      <rPr>
        <sz val="10"/>
        <color theme="1"/>
        <rFont val="Arial"/>
        <family val="2"/>
      </rPr>
      <t xml:space="preserve">reduced by the control effectiveness %)
</t>
    </r>
  </si>
  <si>
    <t>Control effectiveness % is increasing or decreasing</t>
  </si>
  <si>
    <t>Risk management objectives</t>
  </si>
  <si>
    <t>The objectives of the risk management framework is to assist the Authority in making informed choices which:</t>
  </si>
  <si>
    <r>
      <t>·</t>
    </r>
    <r>
      <rPr>
        <sz val="7"/>
        <color theme="1"/>
        <rFont val="Times New Roman"/>
        <family val="1"/>
      </rPr>
      <t xml:space="preserve">         </t>
    </r>
    <r>
      <rPr>
        <sz val="12"/>
        <color theme="1"/>
        <rFont val="Arial"/>
        <family val="2"/>
      </rPr>
      <t>identify risks which could affect the organisation’s ability to achieve its objectives and take steps to address these risks in a systematic way,</t>
    </r>
  </si>
  <si>
    <r>
      <t>·</t>
    </r>
    <r>
      <rPr>
        <sz val="7"/>
        <color theme="1"/>
        <rFont val="Times New Roman"/>
        <family val="1"/>
      </rPr>
      <t xml:space="preserve">         </t>
    </r>
    <r>
      <rPr>
        <sz val="12"/>
        <color theme="1"/>
        <rFont val="Arial"/>
        <family val="2"/>
      </rPr>
      <t>improve business performance by providing timely risk information allowing for efficient and effective decision making and planning,</t>
    </r>
  </si>
  <si>
    <r>
      <t>·</t>
    </r>
    <r>
      <rPr>
        <sz val="7"/>
        <color theme="1"/>
        <rFont val="Times New Roman"/>
        <family val="1"/>
      </rPr>
      <t xml:space="preserve">         </t>
    </r>
    <r>
      <rPr>
        <sz val="12"/>
        <color theme="1"/>
        <rFont val="Arial"/>
        <family val="2"/>
      </rPr>
      <t>set out the risk tolerance of the organisation so that employees can know what level of risk-taking is acceptable, and</t>
    </r>
  </si>
  <si>
    <r>
      <t>·</t>
    </r>
    <r>
      <rPr>
        <sz val="7"/>
        <color theme="1"/>
        <rFont val="Times New Roman"/>
        <family val="1"/>
      </rPr>
      <t xml:space="preserve">         </t>
    </r>
    <r>
      <rPr>
        <sz val="12"/>
        <color theme="1"/>
        <rFont val="Arial"/>
        <family val="2"/>
      </rPr>
      <t>provide a sound basis for integrated risk management and internal control as components of good corporate governance.</t>
    </r>
  </si>
  <si>
    <t xml:space="preserve">Appendix I: Assessment parameters - impact  </t>
  </si>
  <si>
    <t>Note: Risks are rated 1 - 5 with 1 indicating low impact and 5 indicating high impact.  Where risks fall into more than one category which can have different rankings e.g. a risk could be categorised as a financial risk ranked 1 (low), and an associated reputation risk ranked 5 (high) the SMT will have to make a judgement call on the overall impact of the risk.</t>
  </si>
  <si>
    <t>Risk categories</t>
  </si>
  <si>
    <t>Impact rating</t>
  </si>
  <si>
    <t>Strategic impact</t>
  </si>
  <si>
    <r>
      <t xml:space="preserve">Financial impact </t>
    </r>
    <r>
      <rPr>
        <sz val="12"/>
        <color theme="1"/>
        <rFont val="Arial"/>
        <family val="2"/>
      </rPr>
      <t>(where relevant)</t>
    </r>
  </si>
  <si>
    <t>Operational impact</t>
  </si>
  <si>
    <r>
      <t xml:space="preserve">Reputational impact </t>
    </r>
    <r>
      <rPr>
        <sz val="12"/>
        <color theme="1"/>
        <rFont val="Arial"/>
        <family val="2"/>
      </rPr>
      <t>(samples)</t>
    </r>
  </si>
  <si>
    <t xml:space="preserve">Not significant </t>
  </si>
  <si>
    <t>No impact on the Authority on achieving a specific strategic goal/objective.</t>
  </si>
  <si>
    <t>Up to €5,000</t>
  </si>
  <si>
    <t xml:space="preserve">No impact on the effective operation of the Authority. </t>
  </si>
  <si>
    <t xml:space="preserve">Low level negative findings in audit reports. </t>
  </si>
  <si>
    <t>Minor</t>
  </si>
  <si>
    <t>Impact is such that it does affect the Authority’s work in achieving a specific strategic goal/objective, but to an extent which is easily recoverable.</t>
  </si>
  <si>
    <t>€5,000 - €50,000</t>
  </si>
  <si>
    <t>Impact is such that it does affect the effective operation of the Authority but to an extent which is easily recoverable.</t>
  </si>
  <si>
    <t xml:space="preserve">Concerns being raised by Department of Social Protection (DSP). </t>
  </si>
  <si>
    <t xml:space="preserve">Complaints from regulated entities or negative media comments. </t>
  </si>
  <si>
    <t>Moderate</t>
  </si>
  <si>
    <t xml:space="preserve">Impact is such that it curtails to some degree the Authority in achieving a specific strategic goal/objective but to an extent that is recoverable over a short period of time.  </t>
  </si>
  <si>
    <t>€50,000 - €100,000</t>
  </si>
  <si>
    <t>Impact is such that it significantly curtails the effective operation of the Authority but to an extent which is recoverable over a short period of time.</t>
  </si>
  <si>
    <t>Public criticism from regulated entities, pensions industry, the public or the media.</t>
  </si>
  <si>
    <t xml:space="preserve">Heightened concerns being raised by auditors and or DSP. </t>
  </si>
  <si>
    <t xml:space="preserve">Public standing affected in the short term. </t>
  </si>
  <si>
    <t>Major</t>
  </si>
  <si>
    <t>Impact is such that it will make it extremely difficult for the Authority to achieve a specific strategic goal/objective.</t>
  </si>
  <si>
    <t>€100,000 - €250,000</t>
  </si>
  <si>
    <t>Impact is such that it is extremely difficult for the Authority to operate effectively for an extended period of time.</t>
  </si>
  <si>
    <t xml:space="preserve">Significant concerns raised by regulated entities, pensions industry, DSP and or other Government Departments. </t>
  </si>
  <si>
    <t>Negative media coverage that runs over time and where public standing is affected in the longer term.</t>
  </si>
  <si>
    <t xml:space="preserve">Very serious </t>
  </si>
  <si>
    <t>Will prevent the Authority from achieving a strategic goal/objective.</t>
  </si>
  <si>
    <t>&gt; €250,000</t>
  </si>
  <si>
    <t>The Authority are unable to undertake ‘normal’; operations for an extended period of time.</t>
  </si>
  <si>
    <t>Ministerial concern or comparable political repercussions.  Complete loss of public confidence.</t>
  </si>
  <si>
    <t>Appendix II: Likelihood of occurrence</t>
  </si>
  <si>
    <t>Assessment</t>
  </si>
  <si>
    <t>Indicators</t>
  </si>
  <si>
    <t>Not likely to happen</t>
  </si>
  <si>
    <t>Not likely to occur in a 5 year time period.</t>
  </si>
  <si>
    <t>Rarely happens</t>
  </si>
  <si>
    <t>Likely to occur in a 5 year time period.</t>
  </si>
  <si>
    <t>Possible</t>
  </si>
  <si>
    <t>Likely to occur in a 2 year time period</t>
  </si>
  <si>
    <t>Very likely to happen</t>
  </si>
  <si>
    <t>Likely to occur in a 3-12 month time period.</t>
  </si>
  <si>
    <t>Almost bound to happen</t>
  </si>
  <si>
    <t>Likely to occur in next 3 months</t>
  </si>
  <si>
    <t>Possible controls</t>
  </si>
  <si>
    <t>Relevant insurance policies are in place</t>
  </si>
  <si>
    <t xml:space="preserve">Employees receive regular training on operating procedures and use of data systems </t>
  </si>
  <si>
    <t>Regular management oversight of policies and procedures</t>
  </si>
  <si>
    <t>Annual C&amp;AG audit is conducted</t>
  </si>
  <si>
    <t>Regular (weekly, monthly, annual) checks and reconciliations are carried out particularly on fininacial activity</t>
  </si>
  <si>
    <t>Hard copy data is stored in locked cabinets</t>
  </si>
  <si>
    <t>Personal data clean desk policy is in place</t>
  </si>
  <si>
    <t>Data Protection Officer is in place</t>
  </si>
  <si>
    <t>Regular records management reviews are conducted</t>
  </si>
  <si>
    <t>Risk Officer is in place</t>
  </si>
  <si>
    <t>Regular patching of IT systems</t>
  </si>
  <si>
    <t>DOK</t>
  </si>
  <si>
    <t>ICT external audits are consucted</t>
  </si>
  <si>
    <t>Internal audits are conducted</t>
  </si>
  <si>
    <t>Data is backed up and stored off site.</t>
  </si>
  <si>
    <t>Up to date risk policy and procedures are in place</t>
  </si>
  <si>
    <t>Data is stored in password protected software systems where possible</t>
  </si>
  <si>
    <t>Risk is a standing item on Unit, SMT, ARC and Authority meeting agendas.</t>
  </si>
  <si>
    <t>Regular meetings with DSP.</t>
  </si>
  <si>
    <t>Meetings with other Government Departments and State Agencies where relevant</t>
  </si>
  <si>
    <t>Quarterly oversight of the risk register and management accounts by the SMT and by the ARC and reporting to the Authority.</t>
  </si>
  <si>
    <t>Regular briefings provided to external stakehiolder pension sector representative organisations.</t>
  </si>
  <si>
    <t>Low risk tolerance range: 5-10</t>
  </si>
  <si>
    <t>Zero risk tolerance range: 0-4</t>
  </si>
  <si>
    <t>Moderate risk tolerance range: 11-16</t>
  </si>
  <si>
    <t>High risk tolerance range: 17-22</t>
  </si>
  <si>
    <t xml:space="preserve">High risk tolerance range: 17-22 </t>
  </si>
  <si>
    <t xml:space="preserve">Non-compliance with the Codes of Practice for State bodies and relevant statutory obligations. </t>
  </si>
  <si>
    <t>Consequences for delivery of the Authority strategy</t>
  </si>
  <si>
    <t xml:space="preserve">Risk score versus risk tolerance </t>
  </si>
  <si>
    <t>PJK</t>
  </si>
  <si>
    <t xml:space="preserve">IT systems are unavailable and employees unable to carry out their duties. 
</t>
  </si>
  <si>
    <t>A failure of ICT security measures (for example a virus getting onto our system).
A ransomware attack.
Data breach due to an external hack.</t>
  </si>
  <si>
    <t>Disruption to business operations.
The time taken to deal with the fallout from a data breach. 
Possible fines if the data released is personal. 
Possible financial loss to an individual(s) if banking data is exposed in the breach.</t>
  </si>
  <si>
    <t>IT hardware and systems access</t>
  </si>
  <si>
    <t>All our IT systems except PDR are now running on OGCIO servers. 
Service response plan in place with OGCIO.
Full back up of all databases and electronic files held off site.
External ICT security audit will be carried out and the issues identified addressed. 
Incident Response Plan (including IT disaster recovery plan and business continuity plan) is in place.</t>
  </si>
  <si>
    <t xml:space="preserve">The Executive will engage directly with DSP and the Minister on any proposed changes to fee rates and fee structure as early as possible.
</t>
  </si>
  <si>
    <t>Possible causes of the risk coming to pass</t>
  </si>
  <si>
    <t xml:space="preserve">The Authority does not have enough income (cash) to do its work. </t>
  </si>
  <si>
    <t>Reduced income could result in the Authority: 
- not having the necessary income to deliver our objectives and requiring our objectives to be modified
- having to proportionately reduce and or stop our BAU and projects work in line with the available cash.</t>
  </si>
  <si>
    <t xml:space="preserve">Poor or low standards of compliance with IORP II obligations by regulated entities. </t>
  </si>
  <si>
    <t>IORP II compliance</t>
  </si>
  <si>
    <t xml:space="preserve">Failure to deliver a strategic project 
</t>
  </si>
  <si>
    <t>Not having quality or sufficient data to do our work efficiently and effectively.</t>
  </si>
  <si>
    <t xml:space="preserve">Poor quality or insufficient data 
</t>
  </si>
  <si>
    <t xml:space="preserve">Adequacy of the Authority's income </t>
  </si>
  <si>
    <t>Lack of knowledge and understanding about data in the organisation leads to poor decision-making about data capture and retention. 
The design of IPS doesn't ensure data quality of a sufficiently high standard.
Loss of historical data or trends with migration to the new IPS system
Failure to recruit and retain the necessary employees to manage and deliver data projects.</t>
  </si>
  <si>
    <t xml:space="preserve">Management fail to deliver objectives or fail to attend to or miss important or critical issues. 
</t>
  </si>
  <si>
    <t xml:space="preserve">Key person risks </t>
  </si>
  <si>
    <t>Corporate Governance non-compliance</t>
  </si>
  <si>
    <t>Failure of internal controls. 
Fraud, financial maladministration or misappropriation of Authority funds or assets.</t>
  </si>
  <si>
    <t xml:space="preserve">Loss of Authority money or assets.  
Employee's health and safety put at risk.
The Authority could be prosecuted, or have to pay compensation.
</t>
  </si>
  <si>
    <t xml:space="preserve">Good governance and internal control and finance procedures in place. 
We will automate internal financial procedures where possible to reduce risk of manual errors. 
Employee awareness activities are undertaken.
SMT and ARC oversight.
Internal and external audits.
</t>
  </si>
  <si>
    <t xml:space="preserve">Not fully understanding a specific technical pension issue that might emerge i.e. new investment or administration activity in a scheme.
</t>
  </si>
  <si>
    <t>Loss of access to IT hardware and operating systems.</t>
  </si>
  <si>
    <t xml:space="preserve">Slow response times from OGCIO in dealing with issues i.e. setting up new employees or contractors with access to our network and systems. 
Delays from OGCIO in applying software applications or providing access solutions for third party suppliers i.e. For our HR Time Management System, moving the door access system onto our network.
Physical damage to ICT equipment (power outage, damaged cables, etc.) or a physical disaster (e.g., flooding or fire). </t>
  </si>
  <si>
    <t>Cybersecurity</t>
  </si>
  <si>
    <t xml:space="preserve">A ransomware attack or data breach due to an external hack. </t>
  </si>
  <si>
    <t>IT systems are unavailable and employees unable to carry out their duties. 
Loss of scheme data or damage to our ICT systems.
The time taken to deal with the fallout from a cyber-attack or a data breach. 
Possible fines if the data is personal or financial loss to an individual(s) if banking data is exposed in the breach.</t>
  </si>
  <si>
    <t>DM/BK/Authority members</t>
  </si>
  <si>
    <t>Fee income instability - due to rapid consolidation and movements from schemes to master trusts and or PRSAs
Proposed changes to fee rates and structure could result in a temporary shortage in Authority income
The Minister refuses or significantly delays approval for requested changes to the fee rates or fee structure.</t>
  </si>
  <si>
    <t xml:space="preserve">Widespread non-compliance with new requirements, either under IORP II or other EU legislation would result in the Authority having to review its strategy.
The Authority is unable to supervise occupational schemes adequately, especially relating to forward-looking risk-based supervision.
</t>
  </si>
  <si>
    <t>GG/BK/Authority members</t>
  </si>
  <si>
    <t xml:space="preserve">Project sponsors/BK </t>
  </si>
  <si>
    <t xml:space="preserve">Supervision and compliance challenges arising from having poor quality data or insufficient data across any aspect of our work. 
Benefits of data capture in the IPS system to support innovation in the reporting /analytics space are not maximised. 
Business Intelligence data warehouse not fit for new BI platform.  </t>
  </si>
  <si>
    <r>
      <t>Well, thought out project plans with considerable detailed specification gathering processes are in place.
A</t>
    </r>
    <r>
      <rPr>
        <sz val="10"/>
        <rFont val="Arial"/>
        <family val="2"/>
      </rPr>
      <t>dditional informational sessions and materials for employees regarding data, data standards, data quality and it's practical usage for risk assessment and analytics are provided.</t>
    </r>
    <r>
      <rPr>
        <sz val="10"/>
        <color theme="1"/>
        <rFont val="Arial"/>
        <family val="2"/>
      </rPr>
      <t xml:space="preserve"> 
We will engage external resources where applicable and possible.</t>
    </r>
  </si>
  <si>
    <t xml:space="preserve">We apply robust oversight of project and change management processes.
Well, thought out project plan with considerable detailed specification gathering process and detailed cost estimates are in place.
We will focus on both the work and the people side of change management. 
We review project expenditure as part of the quarterly management accounts process.
We will engage external resources where applicable and possible.
</t>
  </si>
  <si>
    <t xml:space="preserve">Failure to deliver strategic plans or their delivery is significantly delayed. 
Important or critical issues are missed or not attended to.
Reduced productivity, low levels of motivation and employee morale.
Employees leave.
</t>
  </si>
  <si>
    <t>SMs/BK</t>
  </si>
  <si>
    <t xml:space="preserve">Regular progress oversight, co-ordinated use of project management and change management methodologies across the organisation is in place. 
Senior managers to involve APs more and delegate more work to them and HEOs.  
Eliminate non-essential work where possible.  
Outsource work where practical and worthwhile to help manage workload. 
</t>
  </si>
  <si>
    <t xml:space="preserve">Loss of a key employee(s) </t>
  </si>
  <si>
    <t>Skills, knowledge and/or experience is too concentrated in one employee, and the procedures for undertaking such tasks or systems knowledge is not adequately shared with other employees or appropriately documented. 
Challenges in recruiting and retaining employees particularly in IT, Data and Legal with hard to replace skills and knowledge and employees in general with strong pensions knowledge      
Loss of employees on foot of an unpopular RTO/HWM policy. 
Not getting approval from DSP/DPER for additional employees.</t>
  </si>
  <si>
    <t xml:space="preserve">Delays to the delivery of strategic projects. 
Important or critical issues are missed or not attended to.
Loss of institutional knowledge.
</t>
  </si>
  <si>
    <t>SMs/DM</t>
  </si>
  <si>
    <t xml:space="preserve">Ensure that all key risk tasks are identified and documented, and additional employees are trained to carry out these tasks where possible.
We have a key person risk register in place that is reviewed regularly.
We will contract in external support to fill a skill gap in an emergency where possible. 
We will conduct periodic audits of qualifications and skills needed.
Submit our employees sanction request to DSP in a timely manner.
</t>
  </si>
  <si>
    <t xml:space="preserve">Over time the administration, risk management and investment practices of schemes become very complex and we fail to understand them adequately.
</t>
  </si>
  <si>
    <t xml:space="preserve">The Authority is unable to assess the risks to the interest of members and beneficiaries. 
</t>
  </si>
  <si>
    <t>GG/POS/AN</t>
  </si>
  <si>
    <t xml:space="preserve">We have a panel of technical advisors in place. 
We have strong inter-active and information sharing arrangements in place with EIOPA, IOPS, OECD and are members of the active four way regulators group comprising Ireland, UK, Netherlands and Germany. 
</t>
  </si>
  <si>
    <t>All our IT systems except PDR are now running on OGCIO servers. The OGCIO has a dedicated security team which monitors all these systems.
External ICT security audit is carried out annually and the issues identified addressed.
Incident Response Plan (including IT disaster recovery plan and business continuity plan) is in place.</t>
  </si>
  <si>
    <t>Data breach due to internal employee or third-party contractor error or malice.</t>
  </si>
  <si>
    <t xml:space="preserve">Lack of awareness, understanding and respect for the importance of data protection.
Employee fatigue and working under pressure.
Poor and careless work practices.
Employees having access to data that they do not need to have access to.
</t>
  </si>
  <si>
    <t xml:space="preserve">Data Protection and Records Management policy and procedures and Data Protection Officer in place.
Ongoing data protection awareness initiatives are conducted and training for all employees and contractors is provided to ensure they understand what a data breach is. 
Access to HR data is restricted to HR employees and is stored in a separate folder.
Safe send email alerts in place.
</t>
  </si>
  <si>
    <t>Potential impact of HWM on knowledge transfer and the performance of some specific work tasks.</t>
  </si>
  <si>
    <t>Negative impact of hybrid work model (HWM)</t>
  </si>
  <si>
    <t xml:space="preserve">Lack of in person engagement results in less effective employee interaction. 
</t>
  </si>
  <si>
    <t xml:space="preserve">Negative impact on the delivery and quality of organisation objectives. 
Poor knowledge transfer and increased key person risk.
Poor integration and training of new and existing employees.
Low employee morale and motivation.
</t>
  </si>
  <si>
    <t>HWM policy and procedures are in place 
Active focus on employees connecting in with each other.
Guidance, information and updates are regularly communicated to all employees.
New employee induction plan including Unit induction ambassadors is in place and employee assistance service is in place.  
Employees are provided with IT and office equipment to support hybrid  working.
Active employee social committee is in place.</t>
  </si>
  <si>
    <t xml:space="preserve">Failure to deliver strategic plans or their delivery is significantly delayed, particularly in the case of FLRBS and IPS
Failure to reap the expected "change" benefits from the project.
Negative impact on existing and new employees and external regulated entities in adapting to the new direction of travel in how we do our work.
Additional time and resources have to be spent to bring staff and external stakeholders onboard and adapt to the new operating environments particularly in relation to FLRBS and IPS. </t>
  </si>
  <si>
    <t>Difficulty in applying effective forward-looking risk-based supervision (FLRBS) because of:
- the large number of schemes due to low levels of consolidation
- the lack of a specific powers under the Pensions Act to enforce some of our expectations
- difficulty in finding legislative space to progress master trust authorisation and general authorisation despite ongoing engagement from DSP.
Insufficient resources to implement FLRBS.
Legal challenge in relation to compliance responses.
A significant non-compliance case(s) takes resources away other supervision activity.</t>
  </si>
  <si>
    <t>Continued interaction with DSP, Finance, and the Minister by the Pensions Regulator and through Authority board members to seek the legislative changes we need. 
The Authority is seeking urgent primary legislation to address any shortcomings. 
Ongoing use of our current powers.
We will engage external resources to assist in dealing with a significant non-compliance case where applicable and possible.</t>
  </si>
  <si>
    <t xml:space="preserve">Failure to deliver a strategic project on time or within budget because of project and or change management processes or implementation shortcomings. 
</t>
  </si>
  <si>
    <t xml:space="preserve">Project sponsors or managers do not have sufficient bandwidth to exercise strong and visible sponsorship of projects and to have their finger on the pulse of risks and issues.
Loss of a key person(s).
Failure to recruit and retain the necessary employees to manage and deliver projects (particularly software development projects).
Failure to source the necessary external resources to support the delivery of software development projects.
Resistance to change organisationally limits progress in software development projects.
Failure to capture the significance of the changes required by FLRBS and IPS and the impact of these changes for technical, policy, legal, data and IT on how they do their work.
Lack of inclusion of employees at sub-project management levels for the technical, regulatory, compliance and HR changes that are underway in the Authority.
Change management being treated as a tick box exercise instead of as core discipline for strategy execution and benefits realisation.
Other events take priority. </t>
  </si>
  <si>
    <t>Lack of specific technical pensions expertise</t>
  </si>
  <si>
    <t>Risk reference.</t>
  </si>
  <si>
    <t>A</t>
  </si>
  <si>
    <t>B</t>
  </si>
  <si>
    <t>C</t>
  </si>
  <si>
    <t>D</t>
  </si>
  <si>
    <t>E</t>
  </si>
  <si>
    <t>F</t>
  </si>
  <si>
    <t>G</t>
  </si>
  <si>
    <t>H</t>
  </si>
  <si>
    <t>I</t>
  </si>
  <si>
    <t>J</t>
  </si>
  <si>
    <t>K</t>
  </si>
  <si>
    <t>L</t>
  </si>
  <si>
    <r>
      <t>Control effectiveness as a %</t>
    </r>
    <r>
      <rPr>
        <sz val="10"/>
        <color theme="1"/>
        <rFont val="Arial"/>
        <family val="2"/>
      </rPr>
      <t xml:space="preserve"> 
(where 100%</t>
    </r>
    <r>
      <rPr>
        <b/>
        <sz val="10"/>
        <color theme="1"/>
        <rFont val="Arial"/>
        <family val="2"/>
      </rPr>
      <t xml:space="preserve"> </t>
    </r>
    <r>
      <rPr>
        <sz val="10"/>
        <color theme="1"/>
        <rFont val="Arial"/>
        <family val="2"/>
      </rPr>
      <t>is very effective and very good controls are in place)</t>
    </r>
  </si>
  <si>
    <t xml:space="preserve">18/04/2023 The SMT increased the likelihood score for this risk from 4 to 5 to reflect concerns regarding the key person risk particularly as it relates to the ongoing challenges with the recruitment and retention of IT and Data personnel both as employees and contractors. </t>
  </si>
  <si>
    <t>The current high volume of internal and external change happening in the pensions sector. 
Managers undertaking new pieces of work without sufficiently taking into account the tasks involved and the resource capacity available to do the work. 
Failure to address new employee integration, motivation and morale issues that arise.
Not being conscious enough of the potential negative impacts on employees from cost of living crisis, remote and hybrid working and potential ongoing pandemic issues.</t>
  </si>
  <si>
    <t xml:space="preserve">Ensure that all key risk tasks are identified and documented, and additional employees are trained to carry out these tasks where possible.
We have a key person risk register in place that is reviewed regularly.
We will contract in external support to fill a skill gap in an emergency where possible. 
We will conduct periodic audits of qualifications and skills needed.
</t>
  </si>
  <si>
    <t xml:space="preserve">Skills, knowledge and/or experience is too concentrated in one employee, and the procedures for undertaking such tasks or systems knowledge is not adequately shared with other employees or appropriately documented. 
Challenges in recruiting and retaining employees particularly in IT, Data and Legal with hard to replace skills and knowledge and employees in general with strong pensions knowledge      
Loss of employees on foot of an unpopular HWM policy. 
</t>
  </si>
  <si>
    <t>HWM policy and procedures are in place 
Active focus on employees connecting in with each other.
Guidance, information and updates are regularly communicated to all employees.
Unit induction ambassadors are in place and employee assistance service is in place.  
Employees are provided with IT and office equipment to support hybrid  working.
Active employee social committee is in place.</t>
  </si>
  <si>
    <t>Lack of knowledge and understanding about data in the organisation leads to poor decision-making and potentially incorrect or misleading data being used for decision-making.
The design of IPS doesn't ensure data quality of a sufficiently high standard.
Loss of historical data or trends with migration to the new IPS system
Failure to recruit and retain the necessary employees to manage and deliver data projects.</t>
  </si>
  <si>
    <t xml:space="preserve">Slow response times from OGCIO in dealing with issues i.e. setting up new employees or contractors with access to our network and systems. 
Delays from OGCIO in applying software applications or providing suitable and efficient access solutions for our third party software suppliers. 
Physical damage to ICT equipment (power outage, damaged cables, etc.) or a physical disaster (e.g., flooding or fire). </t>
  </si>
  <si>
    <t xml:space="preserve">Failure to deliver strategic plans or their delivery is significantly delayed, particularly in the case of FLRBS and IPS.
Failure to reap the expected "change" benefits from the project.
Negative impact on existing and new employees and external regulated entities in adapting to the new direction of travel in how we do our work.
Additional time and resources have to be spent to bring employees and external stakeholders onboard and adapt to the new operating environments particularly in relation to FLRBS and IPS. </t>
  </si>
  <si>
    <t>Negative impact of introduction of AE</t>
  </si>
  <si>
    <t>Strategic</t>
  </si>
  <si>
    <t>Causes delays to the delivery of strategic plans for FLRBS and IPS.
Additional time and resources have to be spent to bring employees and external stakeholders onboard.</t>
  </si>
  <si>
    <t>New or unplanned role for the Authority in the implementation or introduction or supervision of AE proves unmanageable due to lack of powers or resources.</t>
  </si>
  <si>
    <t>Auto enrolment (AE)</t>
  </si>
  <si>
    <t>BK/AN</t>
  </si>
  <si>
    <t>M</t>
  </si>
  <si>
    <r>
      <t>We apply robust oversight of project and change management processes.
Well, thought out project plan with considerable detailed specification gathering process and detailed cost estimates are in place.
We will focus on both the work and the people</t>
    </r>
    <r>
      <rPr>
        <sz val="10"/>
        <color theme="1"/>
        <rFont val="Arial"/>
        <family val="2"/>
      </rPr>
      <t xml:space="preserve"> culture </t>
    </r>
    <r>
      <rPr>
        <sz val="10"/>
        <color rgb="FF000000"/>
        <rFont val="Arial"/>
        <family val="2"/>
      </rPr>
      <t xml:space="preserve">side of change management. 
We review project expenditure as part of the quarterly management accounts process.
We will engage external resources where applicable and possible.
</t>
    </r>
  </si>
  <si>
    <t xml:space="preserve">Widespread non-compliance with new requirements, either under IORP II or other EU legislation would result in the Authority having to review its strategy.
The Authority is unable to supervise occupational schemes adequately, especially relating to forward-looking risk-based supervision.
</t>
  </si>
  <si>
    <t xml:space="preserve">Failure to deliver strategic plans or their delivery is significantly delayed. 
Important or critical issues are missed or not attended to.
Supervisory challenges and complexity arising from consolidation eg OMA, MTs, lack of clarity on PRSA rules, wind up challenges for SSAPs, schemes with complicated assets negatively impact on S&amp;E capacity to deliver FLRBS.
Reduced productivity, low levels of motivation and employee morale.
Employees leave.
</t>
  </si>
  <si>
    <t xml:space="preserve">Regular progress oversight, co-ordinated use of project management and change management methodologies across the organisation is in place. 
We will immediately start recruiting the additional 15 supervision employees approved in the sanction recieved in December 2023.
Senior managers to involve APs more and delegate more work to them and HEOs.  
Eliminate non-essential work where possible.  
Outsource work where practical and worthwhile to help manage workload. 
</t>
  </si>
  <si>
    <t>The current high volume of internal and external change happening in the pensions sector. 
Managers undertaking new pieces of work without sufficiently taking into account the tasks involved and the resource capacity available to do the work. 
Failure to address new employee integration, motivation and morale issues that arise.
Not being conscious enough of the potential negative impacts on employees from hybrid working and potential ongoing pandemic issues.</t>
  </si>
  <si>
    <r>
      <t xml:space="preserve">Poor project delivery.
Project sponsors or managers do not have sufficient bandwidth to exercise strong and visible sponsorship of projects and to have their finger on the pulse of risks and issues.
Loss of a key person(s).
Failure to recruit and retain the necessary employees to manage and deliver projects (particularly software development projects).
Failure to source the necessary external resources to support the delivery of software development projects.
Resistance to change organisationally limits progress in software development projects.
</t>
    </r>
    <r>
      <rPr>
        <sz val="10"/>
        <color theme="1"/>
        <rFont val="Arial"/>
        <family val="2"/>
      </rPr>
      <t>Failure to address the significance of the technical and cultural</t>
    </r>
    <r>
      <rPr>
        <sz val="10"/>
        <rFont val="Arial"/>
        <family val="2"/>
      </rPr>
      <t xml:space="preserve"> changes required by FLRBS and IPS and the impact of these changes for technical, policy, legal, data and IT on how they do their work.
Lack of inclusion of employees at sub-project management levels for the technical, regulatory, compliance and HR changes that are underway in the Authority.
Change management being treated as a tick box exercise instead of as core discipline for strategy execution and benefits realisation.
Other events take priority. </t>
    </r>
  </si>
  <si>
    <t>Continued interaction with DSP by the Pensions Regulator and the Executive on the plans for AE.  
We will engage external resources to assist in dealing with any additional significant AE workload where applicable and possible.</t>
  </si>
  <si>
    <t>Difficulty in applying effective forward-looking risk-based supervision (FLRBS) because of:
- the lack of a specific powers under the Pensions Act to enforce some of our expectations
- difficulty in finding legislative space to progress master trust authorisation and general authorisation despite ongoing engagement from DSP
- the significant number of schemes still remaining.
Legal challenge in relation to compliance responses.
A significant non-compliance case(s) takes resources away from other supervision activity.
Resourcing bottlenecks in the pensions sector.</t>
  </si>
  <si>
    <t xml:space="preserve">F
</t>
  </si>
  <si>
    <t xml:space="preserve">9/07/2024 The SMT outlook for this risk is beginning to trend downwards based on good steady progress on consolidation and encouraging compliance results from supervision engagements. However, no change to the risk scoring is proposed at this time. </t>
  </si>
  <si>
    <t xml:space="preserve">09/07/2024 The SMT have ongoing concerns regarding the recruitment and retention of IT and Data resources. The control effectiveness score for this risk was reduced from 50% to 35%. </t>
  </si>
  <si>
    <t>09/07/2024 The SMT outlook for this risk is increasing particularly in the context of the IPS project. However, no change to the risk scoring is proposed at this time.</t>
  </si>
  <si>
    <t xml:space="preserve">09/07/2024 The SMT outlook for this risk is increasing. There may be internal skills gaps and resource issues to address as AE progresses which could have some reputational impacts for the Authority but not until 2025. However, no change to the risk scoring is proposed at this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</si>
</sst>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b/>
      <sz val="12"/>
      <color theme="1"/>
      <name val="Arial"/>
      <family val="2"/>
    </font>
    <font>
      <sz val="12"/>
      <color theme="1"/>
      <name val="Arial"/>
      <family val="2"/>
    </font>
    <font>
      <sz val="11"/>
      <color rgb="FFFF0000"/>
      <name val="Calibri"/>
      <family val="2"/>
      <scheme val="minor"/>
    </font>
    <font>
      <sz val="8"/>
      <name val="Calibri"/>
      <family val="2"/>
      <scheme val="minor"/>
    </font>
    <font>
      <b/>
      <sz val="11"/>
      <color theme="0"/>
      <name val="Calibri"/>
      <family val="2"/>
      <scheme val="minor"/>
    </font>
    <font>
      <sz val="11"/>
      <color theme="1"/>
      <name val="Calibri"/>
      <family val="2"/>
      <scheme val="minor"/>
    </font>
    <font>
      <sz val="12"/>
      <color theme="1"/>
      <name val="Symbol"/>
      <family val="1"/>
      <charset val="2"/>
    </font>
    <font>
      <sz val="7"/>
      <color theme="1"/>
      <name val="Times New Roman"/>
      <family val="1"/>
    </font>
    <font>
      <b/>
      <sz val="11"/>
      <color theme="1"/>
      <name val="Arial"/>
      <family val="2"/>
    </font>
    <font>
      <sz val="11"/>
      <color theme="1"/>
      <name val="Arial"/>
      <family val="2"/>
    </font>
    <font>
      <sz val="1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s>
  <cellStyleXfs count="2">
    <xf numFmtId="0" fontId="0" fillId="0" borderId="0"/>
    <xf numFmtId="9" fontId="10" fillId="0" borderId="0" applyFont="0" applyFill="0" applyBorder="0" applyAlignment="0" applyProtection="0"/>
  </cellStyleXfs>
  <cellXfs count="147">
    <xf numFmtId="0" fontId="0" fillId="0" borderId="0" xfId="0"/>
    <xf numFmtId="0" fontId="1" fillId="2" borderId="1" xfId="0" applyFont="1" applyFill="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wrapText="1"/>
      <protection locked="0"/>
    </xf>
    <xf numFmtId="0" fontId="2" fillId="2" borderId="1" xfId="0" applyFont="1" applyFill="1" applyBorder="1" applyAlignment="1" applyProtection="1">
      <alignment horizontal="center" vertical="top" wrapText="1"/>
      <protection locked="0"/>
    </xf>
    <xf numFmtId="0" fontId="6" fillId="0" borderId="1" xfId="0" applyFont="1" applyBorder="1" applyAlignment="1">
      <alignment horizontal="left" vertical="top" wrapText="1"/>
    </xf>
    <xf numFmtId="0" fontId="0" fillId="0" borderId="0" xfId="0" applyAlignment="1">
      <alignment wrapText="1"/>
    </xf>
    <xf numFmtId="0" fontId="6" fillId="0" borderId="1" xfId="0" applyFont="1" applyBorder="1" applyAlignment="1">
      <alignment horizontal="justify" vertical="top" wrapText="1"/>
    </xf>
    <xf numFmtId="0" fontId="5" fillId="0" borderId="0" xfId="0" applyFont="1" applyAlignment="1">
      <alignment horizontal="justify" vertical="top"/>
    </xf>
    <xf numFmtId="0" fontId="6" fillId="0" borderId="0" xfId="0" applyFont="1" applyAlignment="1">
      <alignment horizontal="justify" vertical="top"/>
    </xf>
    <xf numFmtId="0" fontId="2" fillId="2" borderId="3" xfId="0" applyFont="1" applyFill="1" applyBorder="1" applyAlignment="1" applyProtection="1">
      <alignment horizontal="left" vertical="top" wrapText="1"/>
      <protection locked="0"/>
    </xf>
    <xf numFmtId="0" fontId="2" fillId="2" borderId="3"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top" wrapText="1"/>
      <protection locked="0"/>
    </xf>
    <xf numFmtId="1" fontId="1" fillId="2" borderId="3" xfId="0" applyNumberFormat="1" applyFont="1" applyFill="1" applyBorder="1" applyAlignment="1" applyProtection="1">
      <alignment horizontal="center" vertical="center" wrapText="1"/>
      <protection locked="0"/>
    </xf>
    <xf numFmtId="0" fontId="7" fillId="0" borderId="0" xfId="0" applyFont="1" applyAlignment="1">
      <alignment wrapText="1"/>
    </xf>
    <xf numFmtId="1" fontId="1" fillId="2" borderId="1" xfId="0" applyNumberFormat="1" applyFont="1" applyFill="1" applyBorder="1" applyAlignment="1" applyProtection="1">
      <alignment vertical="top" wrapText="1"/>
      <protection locked="0"/>
    </xf>
    <xf numFmtId="0" fontId="6" fillId="0" borderId="5" xfId="0" applyFont="1" applyBorder="1" applyAlignment="1">
      <alignment horizontal="left" vertical="top" wrapText="1"/>
    </xf>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6" fillId="0" borderId="2" xfId="0" applyFont="1" applyBorder="1" applyAlignment="1">
      <alignment horizontal="left" vertical="top" wrapText="1"/>
    </xf>
    <xf numFmtId="0" fontId="6" fillId="0" borderId="7" xfId="0" applyFont="1" applyBorder="1" applyAlignment="1">
      <alignment horizontal="left" vertical="top" wrapText="1"/>
    </xf>
    <xf numFmtId="0" fontId="0" fillId="6" borderId="0" xfId="0" applyFill="1" applyAlignment="1">
      <alignment wrapText="1"/>
    </xf>
    <xf numFmtId="0" fontId="0" fillId="7" borderId="0" xfId="0" applyFill="1" applyAlignment="1">
      <alignment wrapText="1"/>
    </xf>
    <xf numFmtId="0" fontId="0" fillId="5" borderId="0" xfId="0" applyFill="1" applyAlignment="1">
      <alignment wrapText="1"/>
    </xf>
    <xf numFmtId="0" fontId="0" fillId="4" borderId="0" xfId="0" applyFill="1" applyAlignment="1">
      <alignment wrapText="1"/>
    </xf>
    <xf numFmtId="0" fontId="5" fillId="0" borderId="0" xfId="0" applyFont="1" applyAlignment="1">
      <alignment horizontal="left" vertical="top" wrapText="1"/>
    </xf>
    <xf numFmtId="0" fontId="6" fillId="0" borderId="0" xfId="0" applyFont="1" applyAlignment="1">
      <alignment horizontal="left" vertical="top" wrapText="1"/>
    </xf>
    <xf numFmtId="0" fontId="0" fillId="8" borderId="8" xfId="0" applyFill="1" applyBorder="1" applyAlignment="1">
      <alignment wrapText="1"/>
    </xf>
    <xf numFmtId="0" fontId="0" fillId="0" borderId="8" xfId="0" applyBorder="1" applyAlignment="1">
      <alignment wrapText="1"/>
    </xf>
    <xf numFmtId="0" fontId="9" fillId="9" borderId="9" xfId="0" applyFont="1" applyFill="1" applyBorder="1" applyAlignment="1">
      <alignment wrapText="1"/>
    </xf>
    <xf numFmtId="0" fontId="0" fillId="0" borderId="10" xfId="0" applyBorder="1" applyAlignment="1">
      <alignment wrapText="1"/>
    </xf>
    <xf numFmtId="1" fontId="0" fillId="8" borderId="8" xfId="0" applyNumberFormat="1" applyFill="1" applyBorder="1" applyAlignment="1">
      <alignment wrapText="1"/>
    </xf>
    <xf numFmtId="1" fontId="0" fillId="0" borderId="8" xfId="0" applyNumberFormat="1" applyBorder="1" applyAlignment="1">
      <alignment wrapText="1"/>
    </xf>
    <xf numFmtId="1" fontId="0" fillId="0" borderId="10" xfId="0" applyNumberFormat="1" applyBorder="1" applyAlignment="1">
      <alignment wrapText="1"/>
    </xf>
    <xf numFmtId="0" fontId="0" fillId="4" borderId="0" xfId="0" applyFill="1"/>
    <xf numFmtId="0" fontId="5" fillId="0" borderId="0" xfId="0" applyFont="1" applyAlignment="1">
      <alignment vertical="top"/>
    </xf>
    <xf numFmtId="0" fontId="6" fillId="0" borderId="0" xfId="0" applyFont="1" applyAlignment="1">
      <alignment vertical="top"/>
    </xf>
    <xf numFmtId="0" fontId="11" fillId="0" borderId="0" xfId="0" applyFont="1" applyAlignment="1">
      <alignment horizontal="justify" vertical="top"/>
    </xf>
    <xf numFmtId="0" fontId="0" fillId="0" borderId="0" xfId="0" applyAlignment="1">
      <alignment vertical="top"/>
    </xf>
    <xf numFmtId="0" fontId="5" fillId="0" borderId="15" xfId="0" applyFont="1" applyBorder="1" applyAlignment="1">
      <alignment vertical="top" wrapText="1"/>
    </xf>
    <xf numFmtId="0" fontId="6" fillId="0" borderId="14" xfId="0" applyFont="1" applyBorder="1" applyAlignment="1">
      <alignment vertical="top" wrapText="1"/>
    </xf>
    <xf numFmtId="0" fontId="6" fillId="0" borderId="15" xfId="0" applyFont="1" applyBorder="1" applyAlignment="1">
      <alignment vertical="top" wrapText="1"/>
    </xf>
    <xf numFmtId="0" fontId="6" fillId="0" borderId="17" xfId="0" applyFont="1" applyBorder="1" applyAlignment="1">
      <alignment vertical="top" wrapText="1"/>
    </xf>
    <xf numFmtId="0" fontId="0" fillId="0" borderId="0" xfId="0" applyAlignment="1">
      <alignment horizontal="left" vertical="top"/>
    </xf>
    <xf numFmtId="0" fontId="5" fillId="0" borderId="0" xfId="0" applyFont="1" applyAlignment="1">
      <alignment horizontal="left" vertical="top"/>
    </xf>
    <xf numFmtId="0" fontId="5" fillId="0" borderId="1" xfId="0" applyFont="1" applyBorder="1" applyAlignment="1">
      <alignment horizontal="left" vertical="top" wrapText="1"/>
    </xf>
    <xf numFmtId="0" fontId="6" fillId="0" borderId="1" xfId="0" applyFont="1" applyBorder="1" applyAlignment="1">
      <alignment horizontal="center" vertical="top" wrapText="1"/>
    </xf>
    <xf numFmtId="0" fontId="6" fillId="0" borderId="1" xfId="0" applyFont="1" applyBorder="1" applyAlignment="1">
      <alignment vertical="top" wrapText="1"/>
    </xf>
    <xf numFmtId="0" fontId="6" fillId="0" borderId="15" xfId="0" applyFont="1" applyBorder="1" applyAlignment="1">
      <alignment horizontal="center" vertical="top" wrapText="1"/>
    </xf>
    <xf numFmtId="0" fontId="2" fillId="0" borderId="1" xfId="0" applyFont="1" applyBorder="1" applyAlignment="1" applyProtection="1">
      <alignment horizontal="center" vertical="top" wrapText="1"/>
      <protection locked="0"/>
    </xf>
    <xf numFmtId="9" fontId="2" fillId="0" borderId="1" xfId="0" applyNumberFormat="1" applyFont="1" applyBorder="1" applyAlignment="1" applyProtection="1">
      <alignment horizontal="center" vertical="top" wrapText="1"/>
      <protection locked="0"/>
    </xf>
    <xf numFmtId="1" fontId="2" fillId="0" borderId="1" xfId="0" applyNumberFormat="1" applyFont="1" applyBorder="1" applyAlignment="1" applyProtection="1">
      <alignment horizontal="center" vertical="top" wrapText="1"/>
      <protection locked="0"/>
    </xf>
    <xf numFmtId="0" fontId="2" fillId="3" borderId="1" xfId="0" applyFont="1" applyFill="1" applyBorder="1" applyAlignment="1" applyProtection="1">
      <alignment horizontal="center" vertical="top" wrapText="1"/>
      <protection locked="0"/>
    </xf>
    <xf numFmtId="1" fontId="2" fillId="2" borderId="1" xfId="0" applyNumberFormat="1" applyFont="1" applyFill="1" applyBorder="1" applyAlignment="1" applyProtection="1">
      <alignment horizontal="center" vertical="top" wrapText="1"/>
      <protection locked="0"/>
    </xf>
    <xf numFmtId="0" fontId="4" fillId="3" borderId="1" xfId="0" applyFont="1" applyFill="1" applyBorder="1" applyAlignment="1">
      <alignment horizontal="center" vertical="top" wrapText="1"/>
    </xf>
    <xf numFmtId="9" fontId="4" fillId="0" borderId="1" xfId="0" applyNumberFormat="1" applyFont="1" applyBorder="1" applyAlignment="1">
      <alignment horizontal="center" vertical="top" wrapText="1"/>
    </xf>
    <xf numFmtId="9" fontId="2" fillId="3" borderId="1" xfId="0" applyNumberFormat="1" applyFont="1" applyFill="1" applyBorder="1" applyAlignment="1" applyProtection="1">
      <alignment horizontal="center" vertical="top" wrapText="1"/>
      <protection locked="0"/>
    </xf>
    <xf numFmtId="0" fontId="2" fillId="2" borderId="2" xfId="0" applyFont="1" applyFill="1" applyBorder="1" applyAlignment="1" applyProtection="1">
      <alignment wrapText="1"/>
      <protection locked="0"/>
    </xf>
    <xf numFmtId="0" fontId="2" fillId="2" borderId="1" xfId="0" applyFont="1" applyFill="1" applyBorder="1" applyAlignment="1" applyProtection="1">
      <alignment horizontal="left" vertical="top" wrapText="1"/>
      <protection locked="0"/>
    </xf>
    <xf numFmtId="0" fontId="6" fillId="0" borderId="0" xfId="0" applyFont="1" applyAlignment="1">
      <alignment vertical="top" wrapText="1"/>
    </xf>
    <xf numFmtId="0" fontId="5" fillId="0" borderId="1" xfId="0" applyFont="1" applyBorder="1" applyAlignment="1">
      <alignment vertical="top" wrapText="1"/>
    </xf>
    <xf numFmtId="0" fontId="1" fillId="2" borderId="3" xfId="0" applyFont="1" applyFill="1" applyBorder="1" applyAlignment="1" applyProtection="1">
      <alignment horizontal="center" vertical="center" wrapText="1"/>
      <protection locked="0"/>
    </xf>
    <xf numFmtId="0" fontId="4" fillId="0" borderId="1" xfId="0" applyFont="1" applyBorder="1" applyAlignment="1">
      <alignment horizontal="center" vertical="top" wrapText="1"/>
    </xf>
    <xf numFmtId="0" fontId="4" fillId="0" borderId="1" xfId="0" applyFont="1" applyBorder="1" applyAlignment="1">
      <alignment vertical="top" wrapText="1"/>
    </xf>
    <xf numFmtId="0" fontId="1" fillId="10" borderId="2" xfId="0" applyFont="1" applyFill="1" applyBorder="1" applyAlignment="1" applyProtection="1">
      <alignment vertical="top" wrapText="1"/>
      <protection locked="0"/>
    </xf>
    <xf numFmtId="0" fontId="1" fillId="10" borderId="1" xfId="0" applyFont="1" applyFill="1" applyBorder="1" applyAlignment="1" applyProtection="1">
      <alignment vertical="top" wrapText="1"/>
      <protection locked="0"/>
    </xf>
    <xf numFmtId="1" fontId="1" fillId="10" borderId="1" xfId="0" applyNumberFormat="1" applyFont="1" applyFill="1" applyBorder="1" applyAlignment="1" applyProtection="1">
      <alignment vertical="top" wrapText="1"/>
      <protection locked="0"/>
    </xf>
    <xf numFmtId="1" fontId="1" fillId="10" borderId="2" xfId="0" applyNumberFormat="1" applyFont="1" applyFill="1" applyBorder="1" applyAlignment="1" applyProtection="1">
      <alignment vertical="top" wrapText="1"/>
      <protection locked="0"/>
    </xf>
    <xf numFmtId="0" fontId="0" fillId="10" borderId="0" xfId="0" applyFill="1"/>
    <xf numFmtId="0" fontId="2" fillId="0" borderId="1" xfId="0" applyFont="1" applyBorder="1" applyAlignment="1">
      <alignment vertical="top" wrapText="1"/>
    </xf>
    <xf numFmtId="0" fontId="2" fillId="0" borderId="1" xfId="0" applyFont="1" applyBorder="1" applyAlignment="1">
      <alignment horizontal="center" vertical="top" wrapText="1"/>
    </xf>
    <xf numFmtId="0" fontId="1" fillId="2" borderId="1" xfId="0" applyFont="1" applyFill="1" applyBorder="1" applyAlignment="1" applyProtection="1">
      <alignment horizontal="center" vertical="top" wrapText="1"/>
      <protection locked="0"/>
    </xf>
    <xf numFmtId="0" fontId="14" fillId="0" borderId="0" xfId="0" applyFont="1" applyAlignment="1">
      <alignment vertical="top" wrapText="1"/>
    </xf>
    <xf numFmtId="1" fontId="2" fillId="0" borderId="1" xfId="0" applyNumberFormat="1" applyFont="1" applyBorder="1" applyAlignment="1">
      <alignment horizontal="center" vertical="top" wrapText="1"/>
    </xf>
    <xf numFmtId="9" fontId="2" fillId="0" borderId="1" xfId="1" applyFont="1" applyBorder="1" applyAlignment="1">
      <alignment horizontal="center" vertical="top" wrapText="1"/>
    </xf>
    <xf numFmtId="0" fontId="14" fillId="0" borderId="0" xfId="0" applyFont="1" applyAlignment="1">
      <alignment horizontal="center" vertical="top" wrapText="1"/>
    </xf>
    <xf numFmtId="0" fontId="13" fillId="0" borderId="0" xfId="0" applyFont="1" applyAlignment="1">
      <alignment horizontal="center" vertical="top" wrapText="1"/>
    </xf>
    <xf numFmtId="9" fontId="14" fillId="0" borderId="0" xfId="1" applyFont="1" applyAlignment="1">
      <alignment horizontal="center" vertical="top" wrapText="1"/>
    </xf>
    <xf numFmtId="0" fontId="2" fillId="10" borderId="3" xfId="0" applyFont="1" applyFill="1" applyBorder="1" applyAlignment="1" applyProtection="1">
      <alignment horizontal="center" vertical="top" wrapText="1"/>
      <protection locked="0"/>
    </xf>
    <xf numFmtId="0" fontId="4" fillId="10" borderId="3" xfId="0" applyFont="1" applyFill="1" applyBorder="1" applyAlignment="1">
      <alignment horizontal="left" vertical="top" wrapText="1"/>
    </xf>
    <xf numFmtId="0" fontId="2" fillId="10" borderId="3" xfId="0" applyFont="1" applyFill="1" applyBorder="1" applyAlignment="1" applyProtection="1">
      <alignment horizontal="left" vertical="top" wrapText="1"/>
      <protection locked="0"/>
    </xf>
    <xf numFmtId="0" fontId="4" fillId="10" borderId="1" xfId="0" applyFont="1" applyFill="1" applyBorder="1" applyAlignment="1">
      <alignment vertical="top" wrapText="1"/>
    </xf>
    <xf numFmtId="0" fontId="4" fillId="10" borderId="1" xfId="0" applyFont="1" applyFill="1" applyBorder="1" applyAlignment="1">
      <alignment horizontal="center" vertical="top" wrapText="1"/>
    </xf>
    <xf numFmtId="1" fontId="2" fillId="10" borderId="1" xfId="0" applyNumberFormat="1" applyFont="1" applyFill="1" applyBorder="1" applyAlignment="1" applyProtection="1">
      <alignment horizontal="center" vertical="top" wrapText="1"/>
      <protection locked="0"/>
    </xf>
    <xf numFmtId="0" fontId="3" fillId="10" borderId="3" xfId="0" applyFont="1" applyFill="1" applyBorder="1" applyAlignment="1">
      <alignment horizontal="center" vertical="center" wrapText="1"/>
    </xf>
    <xf numFmtId="1" fontId="3" fillId="10" borderId="3" xfId="0" applyNumberFormat="1" applyFont="1" applyFill="1" applyBorder="1" applyAlignment="1">
      <alignment horizontal="center" vertical="center" wrapText="1"/>
    </xf>
    <xf numFmtId="0" fontId="1" fillId="10" borderId="3" xfId="0" applyFont="1" applyFill="1" applyBorder="1" applyAlignment="1" applyProtection="1">
      <alignment horizontal="center" vertical="center" wrapText="1"/>
      <protection locked="0"/>
    </xf>
    <xf numFmtId="0" fontId="2" fillId="10" borderId="3" xfId="0" applyFont="1" applyFill="1" applyBorder="1" applyAlignment="1" applyProtection="1">
      <alignment horizontal="center" vertical="center" wrapText="1"/>
      <protection locked="0"/>
    </xf>
    <xf numFmtId="0" fontId="2" fillId="10" borderId="2" xfId="0" applyFont="1" applyFill="1" applyBorder="1" applyAlignment="1" applyProtection="1">
      <alignment wrapText="1"/>
      <protection locked="0"/>
    </xf>
    <xf numFmtId="1" fontId="1" fillId="2" borderId="1" xfId="0" applyNumberFormat="1" applyFont="1" applyFill="1" applyBorder="1" applyAlignment="1" applyProtection="1">
      <alignment horizontal="center" vertical="top" wrapText="1"/>
      <protection locked="0"/>
    </xf>
    <xf numFmtId="0" fontId="2" fillId="0" borderId="1" xfId="0" applyFont="1" applyBorder="1" applyAlignment="1" applyProtection="1">
      <alignment horizontal="center" vertical="center" wrapText="1"/>
      <protection locked="0"/>
    </xf>
    <xf numFmtId="0" fontId="1" fillId="10" borderId="3" xfId="0" applyFont="1" applyFill="1" applyBorder="1" applyAlignment="1" applyProtection="1">
      <alignment horizontal="left" vertical="top" wrapText="1"/>
      <protection locked="0"/>
    </xf>
    <xf numFmtId="0" fontId="2" fillId="10" borderId="1" xfId="0" applyFont="1" applyFill="1" applyBorder="1" applyAlignment="1" applyProtection="1">
      <alignment vertical="top" wrapText="1"/>
      <protection locked="0"/>
    </xf>
    <xf numFmtId="0" fontId="2" fillId="10" borderId="1" xfId="0" applyFont="1" applyFill="1" applyBorder="1" applyAlignment="1" applyProtection="1">
      <alignment horizontal="center" vertical="top" wrapText="1"/>
      <protection locked="0"/>
    </xf>
    <xf numFmtId="9" fontId="2" fillId="10" borderId="1" xfId="0" applyNumberFormat="1" applyFont="1" applyFill="1" applyBorder="1" applyAlignment="1" applyProtection="1">
      <alignment horizontal="center" vertical="top" wrapText="1"/>
      <protection locked="0"/>
    </xf>
    <xf numFmtId="1" fontId="1" fillId="10" borderId="3" xfId="0" applyNumberFormat="1" applyFont="1" applyFill="1" applyBorder="1" applyAlignment="1" applyProtection="1">
      <alignment horizontal="center" vertical="center" wrapText="1"/>
      <protection locked="0"/>
    </xf>
    <xf numFmtId="9" fontId="1" fillId="2" borderId="1" xfId="1" applyFont="1" applyFill="1" applyBorder="1" applyAlignment="1">
      <alignment horizontal="center" vertical="top" wrapText="1"/>
    </xf>
    <xf numFmtId="14" fontId="2" fillId="0" borderId="2" xfId="0" applyNumberFormat="1"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2" fillId="0" borderId="2" xfId="0" applyFont="1" applyBorder="1" applyAlignment="1" applyProtection="1">
      <alignment horizontal="center" vertical="top" wrapText="1"/>
      <protection locked="0"/>
    </xf>
    <xf numFmtId="0" fontId="2" fillId="0" borderId="3"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1" fontId="1" fillId="0" borderId="2" xfId="0" applyNumberFormat="1" applyFont="1" applyBorder="1" applyAlignment="1" applyProtection="1">
      <alignment horizontal="center" vertical="center" wrapText="1"/>
      <protection locked="0"/>
    </xf>
    <xf numFmtId="1" fontId="1" fillId="0" borderId="3" xfId="0" applyNumberFormat="1" applyFont="1" applyBorder="1" applyAlignment="1" applyProtection="1">
      <alignment horizontal="center" vertical="center" wrapText="1"/>
      <protection locked="0"/>
    </xf>
    <xf numFmtId="1" fontId="1" fillId="0" borderId="4" xfId="0" applyNumberFormat="1" applyFont="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15" fillId="0" borderId="2" xfId="0"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2" fillId="0" borderId="2"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6" fillId="0" borderId="0" xfId="0" applyFont="1" applyAlignment="1">
      <alignment vertical="top" wrapText="1"/>
    </xf>
    <xf numFmtId="0" fontId="5" fillId="0" borderId="0" xfId="0" applyFont="1" applyAlignment="1">
      <alignment vertical="top"/>
    </xf>
    <xf numFmtId="0" fontId="6" fillId="0" borderId="18" xfId="0" applyFont="1" applyBorder="1" applyAlignment="1">
      <alignment vertical="top" wrapText="1"/>
    </xf>
    <xf numFmtId="0" fontId="6" fillId="0" borderId="16" xfId="0" applyFont="1" applyBorder="1" applyAlignment="1">
      <alignment vertical="top" wrapText="1"/>
    </xf>
    <xf numFmtId="0" fontId="6" fillId="0" borderId="14" xfId="0" applyFont="1" applyBorder="1" applyAlignment="1">
      <alignment vertical="top" wrapText="1"/>
    </xf>
    <xf numFmtId="0" fontId="6" fillId="0" borderId="18" xfId="0" applyFont="1" applyBorder="1" applyAlignment="1">
      <alignment horizontal="center" vertical="top" wrapText="1"/>
    </xf>
    <xf numFmtId="0" fontId="6" fillId="0" borderId="16" xfId="0" applyFont="1" applyBorder="1" applyAlignment="1">
      <alignment horizontal="center" vertical="top" wrapText="1"/>
    </xf>
    <xf numFmtId="0" fontId="6" fillId="0" borderId="14" xfId="0" applyFont="1" applyBorder="1" applyAlignment="1">
      <alignment horizontal="center" vertical="top" wrapText="1"/>
    </xf>
    <xf numFmtId="0" fontId="5" fillId="0" borderId="11" xfId="0" applyFont="1" applyBorder="1" applyAlignment="1">
      <alignment vertical="top" wrapText="1"/>
    </xf>
    <xf numFmtId="0" fontId="5" fillId="0" borderId="12" xfId="0" applyFont="1" applyBorder="1" applyAlignment="1">
      <alignment vertical="top" wrapText="1"/>
    </xf>
    <xf numFmtId="0" fontId="5" fillId="0" borderId="13" xfId="0" applyFont="1" applyBorder="1" applyAlignment="1">
      <alignment vertical="top" wrapText="1"/>
    </xf>
    <xf numFmtId="0" fontId="5" fillId="0" borderId="1" xfId="0" applyFont="1" applyBorder="1" applyAlignment="1">
      <alignment horizontal="center" vertical="top"/>
    </xf>
  </cellXfs>
  <cellStyles count="2">
    <cellStyle name="Normal" xfId="0" builtinId="0"/>
    <cellStyle name="Per cent" xfId="1" builtinId="5"/>
  </cellStyles>
  <dxfs count="210">
    <dxf>
      <numFmt numFmtId="1" formatCode="0"/>
    </dxf>
    <dxf>
      <numFmt numFmtId="1" formatCode="0"/>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auto="1"/>
        </top>
      </border>
    </dxf>
    <dxf>
      <border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dxf>
    <dxf>
      <border outline="0">
        <bottom style="thin">
          <color auto="1"/>
        </bottom>
      </border>
    </dxf>
    <dxf>
      <font>
        <b/>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outline="0">
        <left style="thin">
          <color auto="1"/>
        </left>
        <right style="thin">
          <color auto="1"/>
        </right>
        <top/>
        <bottom/>
      </border>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FFFF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Operations%20Unit\Corporate%20Governance\Audit%20and%20Risk%20Committee\Risk%20Management\Risk%20Register%202023\20231004%20Risk%20Register%202023%20Q3%20SMT%20review.xlsx" TargetMode="External"/><Relationship Id="rId1" Type="http://schemas.openxmlformats.org/officeDocument/2006/relationships/externalLinkPath" Target="file:///\\itservices.gov.ie\dfs\Operations%20Unit\Corporate%20Governance\Audit%20and%20Risk%20Committee\Risk%20Management\Risk%20Register%202023\20231004%20Risk%20Register%202023%20Q3%20SMT%20revi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2023"/>
      <sheetName val="2023 Risks"/>
      <sheetName val="2022 Risks"/>
      <sheetName val="Risk management objectives"/>
      <sheetName val="Impact parameters"/>
      <sheetName val="Likelihood parameters"/>
      <sheetName val="Possible controls"/>
      <sheetName val="Control effectiveness"/>
      <sheetName val="Risk tolerance range"/>
      <sheetName val="20231004 Risk Register 2023 Q3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7">
          <cell r="F7" t="str">
            <v>Within range</v>
          </cell>
          <cell r="G7" t="str">
            <v>Increasing</v>
          </cell>
        </row>
        <row r="8">
          <cell r="G8" t="str">
            <v>No Change</v>
          </cell>
        </row>
        <row r="9">
          <cell r="G9" t="str">
            <v>Decreasing</v>
          </cell>
        </row>
        <row r="10">
          <cell r="F10" t="str">
            <v>Unknown</v>
          </cell>
          <cell r="G10" t="str">
            <v>Error</v>
          </cell>
        </row>
      </sheetData>
      <sheetData sheetId="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5" totalsRowShown="0" headerRowDxfId="16" dataDxfId="14" headerRowBorderDxfId="15" tableBorderDxfId="13" totalsRowBorderDxfId="12">
  <autoFilter ref="A1:B5" xr:uid="{00000000-0009-0000-0100-000001000000}"/>
  <tableColumns count="2">
    <tableColumn id="7" xr3:uid="{00000000-0010-0000-0000-000007000000}" name="Risk tolerance range" dataDxfId="11"/>
    <tableColumn id="8" xr3:uid="{00000000-0010-0000-0000-000008000000}" name="Description" data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F6:G10" totalsRowShown="0" headerRowDxfId="9" dataDxfId="8">
  <autoFilter ref="F6:G10" xr:uid="{00000000-0009-0000-0100-000003000000}"/>
  <tableColumns count="2">
    <tableColumn id="1" xr3:uid="{00000000-0010-0000-0100-000001000000}" name="Risk Type" dataDxfId="7"/>
    <tableColumn id="2" xr3:uid="{00000000-0010-0000-0100-000002000000}" name="Control Effectiveness" dataDxfId="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7:C11" totalsRowShown="0" headerRowDxfId="5" headerRowBorderDxfId="4" tableBorderDxfId="3" totalsRowBorderDxfId="2">
  <autoFilter ref="A7:C11" xr:uid="{00000000-0009-0000-0100-000002000000}"/>
  <tableColumns count="3">
    <tableColumn id="1" xr3:uid="{00000000-0010-0000-0200-000001000000}" name="Category"/>
    <tableColumn id="2" xr3:uid="{00000000-0010-0000-0200-000002000000}" name="Lowest Value" dataDxfId="1"/>
    <tableColumn id="3" xr3:uid="{00000000-0010-0000-0200-000003000000}" name="Highest Valu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67B33-2931-4747-A8EA-0F85A084F8FD}">
  <sheetPr>
    <pageSetUpPr fitToPage="1"/>
  </sheetPr>
  <dimension ref="A1:K23"/>
  <sheetViews>
    <sheetView tabSelected="1" zoomScale="80" zoomScaleNormal="80" workbookViewId="0">
      <selection activeCell="O7" sqref="O7"/>
    </sheetView>
  </sheetViews>
  <sheetFormatPr defaultColWidth="9.109375" defaultRowHeight="13.8" x14ac:dyDescent="0.3"/>
  <cols>
    <col min="1" max="1" width="7.5546875" style="76" bestFit="1" customWidth="1"/>
    <col min="2" max="2" width="25.5546875" style="73" customWidth="1"/>
    <col min="3" max="3" width="14.44140625" style="77" customWidth="1"/>
    <col min="4" max="5" width="10.5546875" style="76" customWidth="1"/>
    <col min="6" max="6" width="15.5546875" style="78" customWidth="1"/>
    <col min="7" max="7" width="15.5546875" style="76" customWidth="1"/>
    <col min="8" max="16384" width="9.109375" style="73"/>
  </cols>
  <sheetData>
    <row r="1" spans="1:11" ht="58.35" customHeight="1" x14ac:dyDescent="0.3">
      <c r="A1" s="72" t="str">
        <f>'2024 Risks'!A1</f>
        <v>Risk reference.</v>
      </c>
      <c r="B1" s="72" t="str">
        <f>'2024 Risks'!B1</f>
        <v>Risk title</v>
      </c>
      <c r="C1" s="72" t="str">
        <f>'2024 Risks'!Q1</f>
        <v>Risk tolerance range</v>
      </c>
      <c r="D1" s="72" t="str">
        <f>'2024 Risks'!O1</f>
        <v xml:space="preserve">Previous quarter total risk score 
</v>
      </c>
      <c r="E1" s="90" t="str">
        <f>'2024 Risks'!P1</f>
        <v xml:space="preserve">Current total risk score </v>
      </c>
      <c r="F1" s="97" t="str">
        <f>LEFT('2024 Risks'!M1,22) &amp;" "&amp; MID('2024 Risks'!M1, 29,1)</f>
        <v xml:space="preserve">Control effectiveness   </v>
      </c>
      <c r="G1" s="97" t="str">
        <f>'2024 Risks'!R1</f>
        <v xml:space="preserve">Risk score versus risk tolerance </v>
      </c>
    </row>
    <row r="2" spans="1:11" ht="42" customHeight="1" x14ac:dyDescent="0.3">
      <c r="A2" s="71" t="str">
        <f>'2024 Risks'!A2</f>
        <v>A</v>
      </c>
      <c r="B2" s="70" t="str">
        <f>'2024 Risks'!B2</f>
        <v>IORP II compliance</v>
      </c>
      <c r="C2" s="5" t="str">
        <f>'2024 Risks'!Q2</f>
        <v>Zero risk tolerance range: 0-4</v>
      </c>
      <c r="D2" s="74">
        <f>'2024 Risks'!O2</f>
        <v>10</v>
      </c>
      <c r="E2" s="74">
        <f>'2024 Risks'!P2</f>
        <v>10</v>
      </c>
      <c r="F2" s="75" cm="1">
        <f t="array" ref="F2">LOOKUP(2,1/('2024 Risks'!M2:M6&lt;&gt;0),'2024 Risks'!M2:M6)</f>
        <v>0.5</v>
      </c>
      <c r="G2" s="91" t="str">
        <f>'2024 Risks'!R2</f>
        <v>Above range</v>
      </c>
    </row>
    <row r="3" spans="1:11" ht="39.6" x14ac:dyDescent="0.3">
      <c r="A3" s="71" t="str">
        <f>'2024 Risks'!A8</f>
        <v>B</v>
      </c>
      <c r="B3" s="70" t="str">
        <f>'2024 Risks'!B8</f>
        <v xml:space="preserve">Key person risks </v>
      </c>
      <c r="C3" s="5" t="str">
        <f>'2024 Risks'!Q8</f>
        <v>Low risk tolerance range: 5-10</v>
      </c>
      <c r="D3" s="74">
        <f>'2024 Risks'!O8</f>
        <v>8</v>
      </c>
      <c r="E3" s="74">
        <f>'2024 Risks'!P8</f>
        <v>10.4</v>
      </c>
      <c r="F3" s="75" cm="1">
        <f t="array" ref="F3">LOOKUP(2,1/('2024 Risks'!M8:M12&lt;&gt;0),'2024 Risks'!M8:M12)</f>
        <v>0.35</v>
      </c>
      <c r="G3" s="91" t="str">
        <f>'2024 Risks'!R8</f>
        <v>Above range</v>
      </c>
    </row>
    <row r="4" spans="1:11" ht="52.8" x14ac:dyDescent="0.3">
      <c r="A4" s="71" t="str">
        <f>'2024 Risks'!A14</f>
        <v>C</v>
      </c>
      <c r="B4" s="70" t="str">
        <f>'2024 Risks'!B14</f>
        <v xml:space="preserve">Failure to deliver a strategic project 
</v>
      </c>
      <c r="C4" s="5" t="str">
        <f>'2024 Risks'!Q14</f>
        <v>Zero risk tolerance range: 0-4</v>
      </c>
      <c r="D4" s="74">
        <f>'2024 Risks'!O14</f>
        <v>8</v>
      </c>
      <c r="E4" s="74">
        <f>'2024 Risks'!P14</f>
        <v>8</v>
      </c>
      <c r="F4" s="75" cm="1">
        <f t="array" ref="F4">LOOKUP(2,1/('2024 Risks'!M14:M18&lt;&gt;0),'2024 Risks'!M14:M18)</f>
        <v>0.6</v>
      </c>
      <c r="G4" s="91" t="str">
        <f>'2024 Risks'!R14</f>
        <v>Above range</v>
      </c>
    </row>
    <row r="5" spans="1:11" ht="44.1" customHeight="1" x14ac:dyDescent="0.3">
      <c r="A5" s="71" t="str">
        <f>'2024 Risks'!A20</f>
        <v>D</v>
      </c>
      <c r="B5" s="70" t="str">
        <f>'2024 Risks'!B20</f>
        <v xml:space="preserve">Adequacy of the Authority's income </v>
      </c>
      <c r="C5" s="5" t="str">
        <f>'2024 Risks'!Q20</f>
        <v>Zero risk tolerance range: 0-4</v>
      </c>
      <c r="D5" s="74">
        <f>'2024 Risks'!O20</f>
        <v>4</v>
      </c>
      <c r="E5" s="74">
        <f>'2024 Risks'!P20</f>
        <v>4</v>
      </c>
      <c r="F5" s="75" cm="1">
        <f t="array" ref="F5">LOOKUP(2,1/('2024 Risks'!M20:M24&lt;&gt;0),'2024 Risks'!M20:M24)</f>
        <v>0.5</v>
      </c>
      <c r="G5" s="91" t="str">
        <f>'2024 Risks'!R20</f>
        <v>Within range</v>
      </c>
    </row>
    <row r="6" spans="1:11" ht="39.6" x14ac:dyDescent="0.3">
      <c r="A6" s="71" t="str">
        <f>'2024 Risks'!A26</f>
        <v>E</v>
      </c>
      <c r="B6" s="70" t="str">
        <f>'2024 Risks'!B26</f>
        <v xml:space="preserve">Management capacity </v>
      </c>
      <c r="C6" s="5" t="str">
        <f>'2024 Risks'!Q26</f>
        <v>Zero risk tolerance range: 0-4</v>
      </c>
      <c r="D6" s="74">
        <f>'2024 Risks'!O26</f>
        <v>4</v>
      </c>
      <c r="E6" s="74">
        <f>'2024 Risks'!P26</f>
        <v>4</v>
      </c>
      <c r="F6" s="75" cm="1">
        <f t="array" ref="F6">LOOKUP(2,1/('2024 Risks'!M26:M30&lt;&gt;0),'2024 Risks'!M26:M30)</f>
        <v>0.75</v>
      </c>
      <c r="G6" s="91" t="str">
        <f>'2024 Risks'!R26</f>
        <v>Within range</v>
      </c>
      <c r="K6"/>
    </row>
    <row r="7" spans="1:11" ht="39.6" x14ac:dyDescent="0.3">
      <c r="A7" s="71" t="str">
        <f>'2024 Risks'!A32</f>
        <v xml:space="preserve">F
</v>
      </c>
      <c r="B7" s="70" t="str">
        <f>'2024 Risks'!B32</f>
        <v>Auto enrolment (AE)</v>
      </c>
      <c r="C7" s="5" t="str">
        <f>'2024 Risks'!Q32</f>
        <v>Low risk tolerance range: 5-10</v>
      </c>
      <c r="D7" s="74">
        <f>'2024 Risks'!O32</f>
        <v>1.5</v>
      </c>
      <c r="E7" s="74">
        <f>'2024 Risks'!P32</f>
        <v>1.5</v>
      </c>
      <c r="F7" s="75" cm="1">
        <f t="array" ref="F7">LOOKUP(2,1/('2024 Risks'!M32:M37&lt;&gt;0),'2024 Risks'!M31:M37)</f>
        <v>0.25</v>
      </c>
      <c r="G7" s="91" t="str">
        <f>'2024 Risks'!R32</f>
        <v>Within range</v>
      </c>
    </row>
    <row r="8" spans="1:11" ht="39.6" x14ac:dyDescent="0.3">
      <c r="A8" s="71" t="str">
        <f>'2024 Risks'!A38</f>
        <v>G</v>
      </c>
      <c r="B8" s="70" t="str">
        <f>'2024 Risks'!B38</f>
        <v>Negative impact of hybrid work model (HWM)</v>
      </c>
      <c r="C8" s="5" t="str">
        <f>'2024 Risks'!Q38</f>
        <v>Low risk tolerance range: 5-10</v>
      </c>
      <c r="D8" s="74">
        <f>'2024 Risks'!O38</f>
        <v>2.4000000000000004</v>
      </c>
      <c r="E8" s="74">
        <f>'2024 Risks'!P38</f>
        <v>2.4000000000000004</v>
      </c>
      <c r="F8" s="75" cm="1">
        <f t="array" ref="F8">LOOKUP(2,1/('2024 Risks'!M38:M42&lt;&gt;0),'2024 Risks'!M38:M42)</f>
        <v>0.6</v>
      </c>
      <c r="G8" s="91" t="str">
        <f>'2024 Risks'!R38</f>
        <v>Within range</v>
      </c>
    </row>
    <row r="9" spans="1:11" ht="39.6" x14ac:dyDescent="0.3">
      <c r="A9" s="71" t="str">
        <f>'2024 Risks'!A44</f>
        <v>H</v>
      </c>
      <c r="B9" s="70" t="str">
        <f>'2024 Risks'!B44</f>
        <v>Lack of specific technical pensions expertise</v>
      </c>
      <c r="C9" s="5" t="str">
        <f>'2024 Risks'!Q44</f>
        <v>Low risk tolerance range: 5-10</v>
      </c>
      <c r="D9" s="74">
        <f>'2024 Risks'!O44</f>
        <v>1.7999999999999998</v>
      </c>
      <c r="E9" s="74">
        <f>'2024 Risks'!P44</f>
        <v>1.7999999999999998</v>
      </c>
      <c r="F9" s="75" cm="1">
        <f t="array" ref="F9">LOOKUP(2,1/('2024 Risks'!M44:M48&lt;&gt;0),'2024 Risks'!M44:M48)</f>
        <v>0.8</v>
      </c>
      <c r="G9" s="91" t="str">
        <f>'2024 Risks'!R44</f>
        <v>Within range</v>
      </c>
    </row>
    <row r="10" spans="1:11" ht="52.8" x14ac:dyDescent="0.3">
      <c r="A10" s="71" t="str">
        <f>'2024 Risks'!A50</f>
        <v>I</v>
      </c>
      <c r="B10" s="70" t="str">
        <f>'2024 Risks'!B50</f>
        <v xml:space="preserve">Poor quality or insufficient data 
</v>
      </c>
      <c r="C10" s="5" t="str">
        <f>'2024 Risks'!Q50</f>
        <v>Zero risk tolerance range: 0-4</v>
      </c>
      <c r="D10" s="74">
        <f>'2024 Risks'!O50</f>
        <v>1.5999999999999996</v>
      </c>
      <c r="E10" s="74">
        <f>'2024 Risks'!P50</f>
        <v>1.5999999999999996</v>
      </c>
      <c r="F10" s="75" cm="1">
        <f t="array" ref="F10">LOOKUP(2,1/('2024 Risks'!M50:M54&lt;&gt;0),'2024 Risks'!M50:M54)</f>
        <v>0.8</v>
      </c>
      <c r="G10" s="91" t="str">
        <f>'2024 Risks'!R50</f>
        <v>Within range</v>
      </c>
    </row>
    <row r="11" spans="1:11" ht="39.6" x14ac:dyDescent="0.3">
      <c r="A11" s="71" t="str">
        <f>'2024 Risks'!A56</f>
        <v>J</v>
      </c>
      <c r="B11" s="70" t="str">
        <f>'2024 Risks'!B56</f>
        <v>IT hardware and systems access</v>
      </c>
      <c r="C11" s="5" t="str">
        <f>'2024 Risks'!Q56</f>
        <v>Zero risk tolerance range: 0-4</v>
      </c>
      <c r="D11" s="74">
        <f>'2024 Risks'!O56</f>
        <v>1.5999999999999996</v>
      </c>
      <c r="E11" s="74">
        <f>'2024 Risks'!P56</f>
        <v>1.5999999999999996</v>
      </c>
      <c r="F11" s="75" cm="1">
        <f t="array" ref="F11">LOOKUP(2,1/('2024 Risks'!M56:M60&lt;&gt;0),'2024 Risks'!M56:M60)</f>
        <v>0.8</v>
      </c>
      <c r="G11" s="91" t="str">
        <f>'2024 Risks'!R56</f>
        <v>Within range</v>
      </c>
    </row>
    <row r="12" spans="1:11" ht="39.6" x14ac:dyDescent="0.3">
      <c r="A12" s="71" t="str">
        <f>'2024 Risks'!A62</f>
        <v>K</v>
      </c>
      <c r="B12" s="70" t="str">
        <f>'2024 Risks'!B62</f>
        <v>Cybersecurity</v>
      </c>
      <c r="C12" s="5" t="str">
        <f>'2024 Risks'!Q62</f>
        <v>Zero risk tolerance range: 0-4</v>
      </c>
      <c r="D12" s="74">
        <f>'2024 Risks'!O62</f>
        <v>1.5999999999999996</v>
      </c>
      <c r="E12" s="74">
        <f>'2024 Risks'!P62</f>
        <v>1.5999999999999996</v>
      </c>
      <c r="F12" s="75" cm="1">
        <f t="array" ref="F12">LOOKUP(2,1/('2024 Risks'!M62:M66&lt;&gt;0),'2024 Risks'!M62:M66)</f>
        <v>0.8</v>
      </c>
      <c r="G12" s="91" t="str">
        <f>'2024 Risks'!R62</f>
        <v>Within range</v>
      </c>
    </row>
    <row r="13" spans="1:11" ht="39.6" x14ac:dyDescent="0.3">
      <c r="A13" s="71" t="str">
        <f>'2024 Risks'!A68</f>
        <v>L</v>
      </c>
      <c r="B13" s="70" t="str">
        <f>'2024 Risks'!B68</f>
        <v xml:space="preserve">Data breach </v>
      </c>
      <c r="C13" s="5" t="str">
        <f>'2024 Risks'!Q68</f>
        <v>Zero risk tolerance range: 0-4</v>
      </c>
      <c r="D13" s="74">
        <f>'2024 Risks'!O68</f>
        <v>1.1999999999999993</v>
      </c>
      <c r="E13" s="74">
        <f>'2024 Risks'!P68</f>
        <v>1.1999999999999993</v>
      </c>
      <c r="F13" s="75" cm="1">
        <f t="array" ref="F13">LOOKUP(2,1/('2024 Risks'!M68:M72&lt;&gt;0),'2024 Risks'!M68:M72)</f>
        <v>0.8</v>
      </c>
      <c r="G13" s="91" t="str">
        <f>'2024 Risks'!R68</f>
        <v>Within range</v>
      </c>
    </row>
    <row r="14" spans="1:11" ht="39.6" x14ac:dyDescent="0.3">
      <c r="A14" s="71" t="str">
        <f>'2024 Risks'!A74</f>
        <v>M</v>
      </c>
      <c r="B14" s="70" t="str">
        <f>'2024 Risks'!B74</f>
        <v>Corporate Governance non-compliance</v>
      </c>
      <c r="C14" s="5" t="str">
        <f>'2024 Risks'!Q74</f>
        <v>Zero risk tolerance range: 0-4</v>
      </c>
      <c r="D14" s="74">
        <f>'2024 Risks'!O74</f>
        <v>0.79999999999999982</v>
      </c>
      <c r="E14" s="74">
        <f>'2024 Risks'!P74</f>
        <v>0.79999999999999982</v>
      </c>
      <c r="F14" s="75" cm="1">
        <f t="array" ref="F14">LOOKUP(2,1/('2024 Risks'!M74:M78&lt;&gt;0),'2024 Risks'!M74:M78)</f>
        <v>0.9</v>
      </c>
      <c r="G14" s="91" t="str">
        <f>'2024 Risks'!R74</f>
        <v>Within range</v>
      </c>
    </row>
    <row r="15" spans="1:11" customFormat="1" ht="14.4" x14ac:dyDescent="0.3"/>
    <row r="16" spans="1:11" customFormat="1" ht="14.4" x14ac:dyDescent="0.3"/>
    <row r="17" spans="1:7" customFormat="1" ht="14.4" x14ac:dyDescent="0.3"/>
    <row r="18" spans="1:7" customFormat="1" ht="14.4" x14ac:dyDescent="0.3"/>
    <row r="19" spans="1:7" ht="14.4" x14ac:dyDescent="0.3">
      <c r="A19"/>
      <c r="B19"/>
      <c r="C19"/>
      <c r="D19"/>
      <c r="E19"/>
      <c r="F19"/>
      <c r="G19"/>
    </row>
    <row r="20" spans="1:7" ht="14.4" x14ac:dyDescent="0.3">
      <c r="A20"/>
      <c r="B20"/>
      <c r="C20"/>
      <c r="D20"/>
      <c r="E20"/>
      <c r="F20"/>
      <c r="G20"/>
    </row>
    <row r="21" spans="1:7" ht="14.4" x14ac:dyDescent="0.3">
      <c r="A21"/>
      <c r="B21"/>
      <c r="C21"/>
      <c r="D21"/>
      <c r="E21"/>
      <c r="F21"/>
      <c r="G21"/>
    </row>
    <row r="22" spans="1:7" ht="14.4" x14ac:dyDescent="0.3">
      <c r="A22"/>
      <c r="B22"/>
      <c r="C22"/>
      <c r="D22"/>
      <c r="E22"/>
      <c r="F22"/>
      <c r="G22"/>
    </row>
    <row r="23" spans="1:7" ht="14.4" x14ac:dyDescent="0.3">
      <c r="A23"/>
      <c r="B23"/>
      <c r="C23"/>
      <c r="D23"/>
      <c r="E23"/>
      <c r="F23"/>
      <c r="G23"/>
    </row>
  </sheetData>
  <sortState xmlns:xlrd2="http://schemas.microsoft.com/office/spreadsheetml/2017/richdata2" ref="A2:G23">
    <sortCondition descending="1" ref="E1:E23"/>
  </sortState>
  <conditionalFormatting sqref="B2:C14">
    <cfRule type="endsWith" dxfId="209" priority="17" operator="endsWith" text="NEW">
      <formula>RIGHT(B2,LEN("NEW"))="NEW"</formula>
    </cfRule>
  </conditionalFormatting>
  <conditionalFormatting sqref="G2:G14">
    <cfRule type="containsText" dxfId="208" priority="14" operator="containsText" text="Unknown">
      <formula>NOT(ISERROR(SEARCH("Unknown",G2)))</formula>
    </cfRule>
  </conditionalFormatting>
  <pageMargins left="0.70866141732283472" right="0.70866141732283472" top="0.74803149606299213" bottom="0.74803149606299213" header="0.31496062992125984" footer="0.31496062992125984"/>
  <pageSetup paperSize="9" scale="87" orientation="portrait" r:id="rId1"/>
  <headerFooter>
    <oddHeader>&amp;C&amp;"Arial,Regular"&amp;10Risk Register 2020 Summary</oddHeader>
  </headerFooter>
  <extLst>
    <ext xmlns:x14="http://schemas.microsoft.com/office/spreadsheetml/2009/9/main" uri="{78C0D931-6437-407d-A8EE-F0AAD7539E65}">
      <x14:conditionalFormattings>
        <x14:conditionalFormatting xmlns:xm="http://schemas.microsoft.com/office/excel/2006/main">
          <x14:cfRule type="containsText" priority="13" operator="containsText" id="{36DE1E4E-1BF0-412E-821F-DBDC8DDE276A}">
            <xm:f>NOT(ISERROR(SEARCH('Risk tolerance range'!$F$8,G2)))</xm:f>
            <xm:f>'Risk tolerance range'!$F$8</xm:f>
            <x14:dxf>
              <fill>
                <patternFill>
                  <bgColor rgb="FFFFC000"/>
                </patternFill>
              </fill>
            </x14:dxf>
          </x14:cfRule>
          <x14:cfRule type="containsText" priority="15" operator="containsText" id="{DD7DF3C0-FCF4-4A79-9A81-40A02EF678F0}">
            <xm:f>NOT(ISERROR(SEARCH('Risk tolerance range'!$F$7,G2)))</xm:f>
            <xm:f>'Risk tolerance range'!$F$7</xm:f>
            <x14:dxf>
              <fill>
                <patternFill>
                  <bgColor rgb="FF00B050"/>
                </patternFill>
              </fill>
            </x14:dxf>
          </x14:cfRule>
          <x14:cfRule type="containsText" priority="16" operator="containsText" id="{4C7BB674-4305-47A9-A384-98DD81523739}">
            <xm:f>NOT(ISERROR(SEARCH('Risk tolerance range'!$F$9,G2)))</xm:f>
            <xm:f>'Risk tolerance range'!$F$9</xm:f>
            <x14:dxf>
              <fill>
                <patternFill>
                  <bgColor rgb="FFFF0000"/>
                </patternFill>
              </fill>
            </x14:dxf>
          </x14:cfRule>
          <xm:sqref>G2:G14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B8AE5-0E65-4222-86C5-5703CBFE6B20}">
  <sheetPr>
    <pageSetUpPr fitToPage="1"/>
  </sheetPr>
  <dimension ref="A1:W79"/>
  <sheetViews>
    <sheetView topLeftCell="H1" zoomScale="70" zoomScaleNormal="70" workbookViewId="0">
      <pane ySplit="1" topLeftCell="A2" activePane="bottomLeft" state="frozen"/>
      <selection pane="bottomLeft" activeCell="X6" sqref="X6"/>
    </sheetView>
  </sheetViews>
  <sheetFormatPr defaultRowHeight="14.4" x14ac:dyDescent="0.3"/>
  <cols>
    <col min="1" max="1" width="7.109375" customWidth="1"/>
    <col min="2" max="3" width="20.5546875" customWidth="1"/>
    <col min="4" max="5" width="50.5546875" customWidth="1"/>
    <col min="6" max="7" width="15.5546875" customWidth="1"/>
    <col min="8" max="8" width="50.5546875" customWidth="1"/>
    <col min="9" max="9" width="10.5546875" bestFit="1" customWidth="1"/>
    <col min="10" max="10" width="8.44140625" customWidth="1"/>
    <col min="11" max="11" width="12.44140625" customWidth="1"/>
    <col min="12" max="12" width="13" bestFit="1" customWidth="1"/>
    <col min="13" max="13" width="17" bestFit="1" customWidth="1"/>
    <col min="14" max="14" width="15.88671875" bestFit="1" customWidth="1"/>
    <col min="15" max="15" width="12.109375" bestFit="1" customWidth="1"/>
    <col min="16" max="16" width="12.44140625" bestFit="1" customWidth="1"/>
    <col min="17" max="17" width="14" customWidth="1"/>
    <col min="18" max="18" width="14.44140625" customWidth="1"/>
    <col min="19" max="19" width="15.44140625" customWidth="1"/>
    <col min="20" max="20" width="43.5546875" customWidth="1"/>
    <col min="21" max="21" width="15" customWidth="1"/>
    <col min="22" max="22" width="14.5546875" customWidth="1"/>
    <col min="23" max="23" width="15.109375" customWidth="1"/>
  </cols>
  <sheetData>
    <row r="1" spans="1:23" ht="92.4" x14ac:dyDescent="0.3">
      <c r="A1" s="1" t="s">
        <v>200</v>
      </c>
      <c r="B1" s="1" t="s">
        <v>0</v>
      </c>
      <c r="C1" s="1" t="s">
        <v>1</v>
      </c>
      <c r="D1" s="1" t="s">
        <v>143</v>
      </c>
      <c r="E1" s="1" t="s">
        <v>134</v>
      </c>
      <c r="F1" s="1" t="s">
        <v>15</v>
      </c>
      <c r="G1" s="1" t="s">
        <v>2</v>
      </c>
      <c r="H1" s="1" t="s">
        <v>3</v>
      </c>
      <c r="I1" s="1" t="s">
        <v>20</v>
      </c>
      <c r="J1" s="1" t="s">
        <v>39</v>
      </c>
      <c r="K1" s="1" t="s">
        <v>38</v>
      </c>
      <c r="L1" s="1" t="s">
        <v>37</v>
      </c>
      <c r="M1" s="1" t="s">
        <v>213</v>
      </c>
      <c r="N1" s="16" t="s">
        <v>47</v>
      </c>
      <c r="O1" s="1" t="s">
        <v>46</v>
      </c>
      <c r="P1" s="16" t="s">
        <v>40</v>
      </c>
      <c r="Q1" s="1" t="s">
        <v>18</v>
      </c>
      <c r="R1" s="1" t="s">
        <v>135</v>
      </c>
      <c r="S1" s="1" t="s">
        <v>48</v>
      </c>
      <c r="T1" s="1" t="s">
        <v>7</v>
      </c>
      <c r="U1" s="1" t="s">
        <v>4</v>
      </c>
      <c r="V1" s="1" t="s">
        <v>5</v>
      </c>
      <c r="W1" s="1" t="s">
        <v>6</v>
      </c>
    </row>
    <row r="2" spans="1:23" x14ac:dyDescent="0.3">
      <c r="A2" s="105" t="s">
        <v>201</v>
      </c>
      <c r="B2" s="101" t="s">
        <v>147</v>
      </c>
      <c r="C2" s="101" t="s">
        <v>146</v>
      </c>
      <c r="D2" s="120" t="s">
        <v>236</v>
      </c>
      <c r="E2" s="101" t="s">
        <v>230</v>
      </c>
      <c r="F2" s="101" t="s">
        <v>17</v>
      </c>
      <c r="G2" s="101" t="s">
        <v>168</v>
      </c>
      <c r="H2" s="120" t="s">
        <v>196</v>
      </c>
      <c r="I2" s="2" t="s">
        <v>8</v>
      </c>
      <c r="J2" s="50">
        <v>5</v>
      </c>
      <c r="K2" s="50">
        <v>4</v>
      </c>
      <c r="L2" s="50">
        <f>K2*J2</f>
        <v>20</v>
      </c>
      <c r="M2" s="51">
        <v>0.5</v>
      </c>
      <c r="N2" s="52">
        <f>IF(L2-(L2*M2)=0,"", L2-(L2*M2))</f>
        <v>10</v>
      </c>
      <c r="O2" s="111">
        <f>INDEX(N2:N6,COUNT(N2:N6)-1)</f>
        <v>10</v>
      </c>
      <c r="P2" s="111" cm="1">
        <f t="array" ref="P2">LOOKUP(2,1/(ISNUMBER(N2:N6)),N2:N6)</f>
        <v>10</v>
      </c>
      <c r="Q2" s="114" t="s">
        <v>129</v>
      </c>
      <c r="R2" s="117" t="str">
        <f>IF(AND(VALUE(VLOOKUP(Q2,Table2[#All],3,FALSE))&gt;=P2,P2&lt;=O2),'Risk tolerance range'!$F$7,
IF(AND(VALUE(VLOOKUP(Q2,Table2[#All],3,FALSE))&gt;=P2,P2&gt;O2),'Risk tolerance range'!$F$8,
IF(VALUE(VLOOKUP(Q2,Table2[#All],3,FALSE))&lt;P2,'Risk tolerance range'!$F$9,'Risk tolerance range'!$F$10)))</f>
        <v>Above range</v>
      </c>
      <c r="S2" s="117" t="str" cm="1">
        <f t="array" ref="S2">IF(K3=0, 'Risk tolerance range'!$G$8, IF(INDEX(M2:M6,COUNTIF(K2:K6,"&gt;"&amp;0))=INDEX(M2:M6,COUNTIF(K2:K6,"&gt;"&amp;0)-1),'Risk tolerance range'!$G$8,IF(INDEX(M2:M6,COUNTIF(K2:K6,"&gt;"&amp;0))&gt;INDEX(M2:M6,COUNTIF(K2:K6,"&gt;"&amp;0)-1),'Risk tolerance range'!$G$7,IF(INDEX(M2:M6,COUNTIF(K2:K6,"&gt;"&amp;0))&lt;INDEX(M2:M6,COUNTIF(K2:K6,"&gt;"&amp;0)-1),'Risk tolerance range'!$G$9,'Risk tolerance range'!$G$10))))</f>
        <v>No Change</v>
      </c>
      <c r="T2" s="101" t="s">
        <v>238</v>
      </c>
      <c r="U2" s="126"/>
      <c r="V2" s="126"/>
      <c r="W2" s="126"/>
    </row>
    <row r="3" spans="1:23" x14ac:dyDescent="0.3">
      <c r="A3" s="106"/>
      <c r="B3" s="99"/>
      <c r="C3" s="99"/>
      <c r="D3" s="121"/>
      <c r="E3" s="99"/>
      <c r="F3" s="99"/>
      <c r="G3" s="99"/>
      <c r="H3" s="121"/>
      <c r="I3" s="2" t="s">
        <v>9</v>
      </c>
      <c r="J3" s="50">
        <v>5</v>
      </c>
      <c r="K3" s="53">
        <v>4</v>
      </c>
      <c r="L3" s="50">
        <f t="shared" ref="L3:L6" si="0">K3*J3</f>
        <v>20</v>
      </c>
      <c r="M3" s="51">
        <v>0.5</v>
      </c>
      <c r="N3" s="52">
        <f t="shared" ref="N3:N4" si="1">IF(L3-(L3*M3)=0,"", L3-(L3*M3))</f>
        <v>10</v>
      </c>
      <c r="O3" s="112"/>
      <c r="P3" s="112"/>
      <c r="Q3" s="115"/>
      <c r="R3" s="118"/>
      <c r="S3" s="118"/>
      <c r="T3" s="127"/>
      <c r="U3" s="127"/>
      <c r="V3" s="127"/>
      <c r="W3" s="127"/>
    </row>
    <row r="4" spans="1:23" x14ac:dyDescent="0.3">
      <c r="A4" s="106"/>
      <c r="B4" s="99"/>
      <c r="C4" s="99"/>
      <c r="D4" s="121"/>
      <c r="E4" s="99"/>
      <c r="F4" s="99"/>
      <c r="G4" s="99"/>
      <c r="H4" s="121"/>
      <c r="I4" s="2" t="s">
        <v>10</v>
      </c>
      <c r="J4" s="50">
        <v>5</v>
      </c>
      <c r="K4" s="53">
        <v>4</v>
      </c>
      <c r="L4" s="50">
        <f t="shared" si="0"/>
        <v>20</v>
      </c>
      <c r="M4" s="51">
        <v>0.5</v>
      </c>
      <c r="N4" s="52">
        <f t="shared" si="1"/>
        <v>10</v>
      </c>
      <c r="O4" s="112"/>
      <c r="P4" s="112"/>
      <c r="Q4" s="115"/>
      <c r="R4" s="118"/>
      <c r="S4" s="118"/>
      <c r="T4" s="127"/>
      <c r="U4" s="127"/>
      <c r="V4" s="127"/>
      <c r="W4" s="127"/>
    </row>
    <row r="5" spans="1:23" x14ac:dyDescent="0.3">
      <c r="A5" s="106"/>
      <c r="B5" s="99"/>
      <c r="C5" s="99"/>
      <c r="D5" s="121"/>
      <c r="E5" s="99"/>
      <c r="F5" s="99"/>
      <c r="G5" s="99"/>
      <c r="H5" s="121"/>
      <c r="I5" s="2" t="s">
        <v>11</v>
      </c>
      <c r="J5" s="50"/>
      <c r="K5" s="53"/>
      <c r="L5" s="50">
        <f t="shared" si="0"/>
        <v>0</v>
      </c>
      <c r="M5" s="51"/>
      <c r="N5" s="52" t="str">
        <f t="shared" ref="N5:N6" si="2">IF(L5-(L5*M5)=0,"", L5-(L5*M5))</f>
        <v/>
      </c>
      <c r="O5" s="112"/>
      <c r="P5" s="112"/>
      <c r="Q5" s="115"/>
      <c r="R5" s="118"/>
      <c r="S5" s="118"/>
      <c r="T5" s="127"/>
      <c r="U5" s="127"/>
      <c r="V5" s="127"/>
      <c r="W5" s="127"/>
    </row>
    <row r="6" spans="1:23" ht="142.94999999999999" customHeight="1" x14ac:dyDescent="0.3">
      <c r="A6" s="107"/>
      <c r="B6" s="100"/>
      <c r="C6" s="100"/>
      <c r="D6" s="122"/>
      <c r="E6" s="100"/>
      <c r="F6" s="100"/>
      <c r="G6" s="100"/>
      <c r="H6" s="122"/>
      <c r="I6" s="2" t="s">
        <v>12</v>
      </c>
      <c r="J6" s="50"/>
      <c r="K6" s="53"/>
      <c r="L6" s="50">
        <f t="shared" si="0"/>
        <v>0</v>
      </c>
      <c r="M6" s="51">
        <v>0</v>
      </c>
      <c r="N6" s="52" t="str">
        <f t="shared" si="2"/>
        <v/>
      </c>
      <c r="O6" s="113"/>
      <c r="P6" s="113"/>
      <c r="Q6" s="116"/>
      <c r="R6" s="119"/>
      <c r="S6" s="119"/>
      <c r="T6" s="128"/>
      <c r="U6" s="128"/>
      <c r="V6" s="128"/>
      <c r="W6" s="128"/>
    </row>
    <row r="7" spans="1:23" x14ac:dyDescent="0.3">
      <c r="A7" s="65"/>
      <c r="B7" s="65"/>
      <c r="C7" s="65"/>
      <c r="D7" s="65"/>
      <c r="E7" s="65"/>
      <c r="F7" s="65"/>
      <c r="G7" s="65"/>
      <c r="H7" s="65"/>
      <c r="I7" s="66"/>
      <c r="J7" s="66"/>
      <c r="K7" s="66"/>
      <c r="L7" s="66"/>
      <c r="M7" s="66"/>
      <c r="N7" s="67"/>
      <c r="O7" s="65"/>
      <c r="P7" s="68"/>
      <c r="Q7" s="65"/>
      <c r="R7" s="65"/>
      <c r="S7" s="65"/>
      <c r="T7" s="65"/>
      <c r="U7" s="65"/>
      <c r="V7" s="65"/>
      <c r="W7" s="65"/>
    </row>
    <row r="8" spans="1:23" x14ac:dyDescent="0.3">
      <c r="A8" s="105" t="s">
        <v>202</v>
      </c>
      <c r="B8" s="101" t="s">
        <v>154</v>
      </c>
      <c r="C8" s="101" t="s">
        <v>176</v>
      </c>
      <c r="D8" s="101" t="s">
        <v>217</v>
      </c>
      <c r="E8" s="101" t="s">
        <v>178</v>
      </c>
      <c r="F8" s="101" t="s">
        <v>17</v>
      </c>
      <c r="G8" s="101" t="s">
        <v>179</v>
      </c>
      <c r="H8" s="101" t="s">
        <v>216</v>
      </c>
      <c r="I8" s="64" t="s">
        <v>8</v>
      </c>
      <c r="J8" s="63">
        <v>4</v>
      </c>
      <c r="K8" s="55">
        <v>4</v>
      </c>
      <c r="L8" s="50">
        <f>K8*J8</f>
        <v>16</v>
      </c>
      <c r="M8" s="56">
        <v>0.5</v>
      </c>
      <c r="N8" s="52">
        <f>IF(L8-(L8*M8)=0,"", L8-(L8*M8))</f>
        <v>8</v>
      </c>
      <c r="O8" s="111">
        <f>INDEX(N8:N12,COUNT(N8:N12)-1)</f>
        <v>8</v>
      </c>
      <c r="P8" s="111" cm="1">
        <f t="array" ref="P8">LOOKUP(2,1/(ISNUMBER(N8:N12)),N8:N12)</f>
        <v>10.4</v>
      </c>
      <c r="Q8" s="114" t="s">
        <v>128</v>
      </c>
      <c r="R8" s="117" t="str">
        <f>IF(AND(VALUE(VLOOKUP(Q8,Table2[#All],3,FALSE))&gt;=P8,P8&lt;=O8),'Risk tolerance range'!$F$7,
IF(AND(VALUE(VLOOKUP(Q8,Table2[#All],3,FALSE))&gt;=P8,P8&gt;O8),'Risk tolerance range'!$F$8,
IF(VALUE(VLOOKUP(Q8,Table2[#All],3,FALSE))&lt;P8,'Risk tolerance range'!$F$9,'Risk tolerance range'!$F$10)))</f>
        <v>Above range</v>
      </c>
      <c r="S8" s="117" t="str" cm="1">
        <f t="array" ref="S8">IF(K9=0, 'Risk tolerance range'!$G$8, IF(INDEX(M8:M12,COUNTIF(K8:K12,"&gt;"&amp;0))=INDEX(M8:M12,COUNTIF(K8:K12,"&gt;"&amp;0)-1),'Risk tolerance range'!$G$8,IF(INDEX(M8:M12,COUNTIF(K8:K12,"&gt;"&amp;0))&gt;INDEX(M8:M12,COUNTIF(K8:K12,"&gt;"&amp;0)-1),'Risk tolerance range'!$G$7,IF(INDEX(M8:M12,COUNTIF(K8:K12,"&gt;"&amp;0))&lt;INDEX(M8:M12,COUNTIF(K8:K12,"&gt;"&amp;0)-1),'Risk tolerance range'!$G$9,'Risk tolerance range'!$G$10))))</f>
        <v>Decreasing</v>
      </c>
      <c r="T8" s="98" t="s">
        <v>239</v>
      </c>
      <c r="U8" s="126"/>
      <c r="V8" s="126"/>
      <c r="W8" s="126"/>
    </row>
    <row r="9" spans="1:23" x14ac:dyDescent="0.3">
      <c r="A9" s="106"/>
      <c r="B9" s="99"/>
      <c r="C9" s="99"/>
      <c r="D9" s="99"/>
      <c r="E9" s="99"/>
      <c r="F9" s="99"/>
      <c r="G9" s="99"/>
      <c r="H9" s="99"/>
      <c r="I9" s="64" t="s">
        <v>9</v>
      </c>
      <c r="J9" s="50">
        <v>4</v>
      </c>
      <c r="K9" s="53">
        <v>4</v>
      </c>
      <c r="L9" s="50">
        <f>K9*J9</f>
        <v>16</v>
      </c>
      <c r="M9" s="56">
        <v>0.5</v>
      </c>
      <c r="N9" s="52">
        <f>IF(L9-(L9*M9)=0,"", L9-(L9*M9))</f>
        <v>8</v>
      </c>
      <c r="O9" s="112"/>
      <c r="P9" s="112"/>
      <c r="Q9" s="115"/>
      <c r="R9" s="118"/>
      <c r="S9" s="118"/>
      <c r="T9" s="99"/>
      <c r="U9" s="127"/>
      <c r="V9" s="127"/>
      <c r="W9" s="127"/>
    </row>
    <row r="10" spans="1:23" x14ac:dyDescent="0.3">
      <c r="A10" s="106"/>
      <c r="B10" s="99"/>
      <c r="C10" s="99"/>
      <c r="D10" s="99"/>
      <c r="E10" s="99"/>
      <c r="F10" s="99"/>
      <c r="G10" s="99"/>
      <c r="H10" s="99"/>
      <c r="I10" s="64" t="s">
        <v>10</v>
      </c>
      <c r="J10" s="50">
        <v>4</v>
      </c>
      <c r="K10" s="53">
        <v>4</v>
      </c>
      <c r="L10" s="50">
        <f>K10*J10</f>
        <v>16</v>
      </c>
      <c r="M10" s="56">
        <v>0.35</v>
      </c>
      <c r="N10" s="52">
        <f>IF(L10-(L10*M10)=0,"", L10-(L10*M10))</f>
        <v>10.4</v>
      </c>
      <c r="O10" s="112"/>
      <c r="P10" s="112"/>
      <c r="Q10" s="115"/>
      <c r="R10" s="118"/>
      <c r="S10" s="118"/>
      <c r="T10" s="99"/>
      <c r="U10" s="127"/>
      <c r="V10" s="127"/>
      <c r="W10" s="127"/>
    </row>
    <row r="11" spans="1:23" x14ac:dyDescent="0.3">
      <c r="A11" s="106"/>
      <c r="B11" s="99"/>
      <c r="C11" s="99"/>
      <c r="D11" s="99"/>
      <c r="E11" s="99"/>
      <c r="F11" s="99"/>
      <c r="G11" s="99"/>
      <c r="H11" s="99"/>
      <c r="I11" s="64" t="s">
        <v>11</v>
      </c>
      <c r="J11" s="50"/>
      <c r="K11" s="53"/>
      <c r="L11" s="50">
        <f>K11*J11</f>
        <v>0</v>
      </c>
      <c r="M11" s="56"/>
      <c r="N11" s="52" t="str">
        <f>IF(L11-(L11*M11)=0,"", L11-(L11*M11))</f>
        <v/>
      </c>
      <c r="O11" s="112"/>
      <c r="P11" s="112"/>
      <c r="Q11" s="115"/>
      <c r="R11" s="118"/>
      <c r="S11" s="118"/>
      <c r="T11" s="99"/>
      <c r="U11" s="127"/>
      <c r="V11" s="127"/>
      <c r="W11" s="127"/>
    </row>
    <row r="12" spans="1:23" ht="108" customHeight="1" x14ac:dyDescent="0.3">
      <c r="A12" s="107"/>
      <c r="B12" s="100"/>
      <c r="C12" s="100"/>
      <c r="D12" s="100"/>
      <c r="E12" s="100"/>
      <c r="F12" s="100"/>
      <c r="G12" s="100"/>
      <c r="H12" s="100"/>
      <c r="I12" s="64" t="s">
        <v>12</v>
      </c>
      <c r="J12" s="63"/>
      <c r="K12" s="63"/>
      <c r="L12" s="50">
        <f>K12*J12</f>
        <v>0</v>
      </c>
      <c r="M12" s="56"/>
      <c r="N12" s="52" t="str">
        <f>IF(L12-(L12*M12)=0,"", L12-(L12*M12))</f>
        <v/>
      </c>
      <c r="O12" s="113"/>
      <c r="P12" s="113"/>
      <c r="Q12" s="116"/>
      <c r="R12" s="119"/>
      <c r="S12" s="119"/>
      <c r="T12" s="100"/>
      <c r="U12" s="128"/>
      <c r="V12" s="128"/>
      <c r="W12" s="128"/>
    </row>
    <row r="13" spans="1:23" x14ac:dyDescent="0.3">
      <c r="A13" s="65"/>
      <c r="B13" s="65"/>
      <c r="C13" s="65"/>
      <c r="D13" s="65"/>
      <c r="E13" s="65"/>
      <c r="F13" s="65"/>
      <c r="G13" s="65"/>
      <c r="H13" s="65"/>
      <c r="I13" s="66"/>
      <c r="J13" s="66"/>
      <c r="K13" s="66"/>
      <c r="L13" s="66"/>
      <c r="M13" s="66"/>
      <c r="N13" s="67"/>
      <c r="O13" s="65"/>
      <c r="P13" s="68"/>
      <c r="Q13" s="65"/>
      <c r="R13" s="65"/>
      <c r="S13" s="65"/>
      <c r="T13" s="65"/>
      <c r="U13" s="65"/>
      <c r="V13" s="65"/>
      <c r="W13" s="69"/>
    </row>
    <row r="14" spans="1:23" x14ac:dyDescent="0.3">
      <c r="A14" s="105" t="s">
        <v>203</v>
      </c>
      <c r="B14" s="108" t="s">
        <v>148</v>
      </c>
      <c r="C14" s="102" t="s">
        <v>197</v>
      </c>
      <c r="D14" s="102" t="s">
        <v>234</v>
      </c>
      <c r="E14" s="108" t="s">
        <v>221</v>
      </c>
      <c r="F14" s="101" t="s">
        <v>17</v>
      </c>
      <c r="G14" s="108" t="s">
        <v>169</v>
      </c>
      <c r="H14" s="108" t="s">
        <v>229</v>
      </c>
      <c r="I14" s="2" t="s">
        <v>8</v>
      </c>
      <c r="J14" s="50">
        <v>4</v>
      </c>
      <c r="K14" s="50">
        <v>5</v>
      </c>
      <c r="L14" s="50">
        <f>K14*J14</f>
        <v>20</v>
      </c>
      <c r="M14" s="51">
        <v>0.6</v>
      </c>
      <c r="N14" s="52">
        <f>IF(L14-(L14*M14)=0,"", L14-(L14*M14))</f>
        <v>8</v>
      </c>
      <c r="O14" s="111">
        <f>INDEX(N14:N18,COUNT(N14:N18)-1)</f>
        <v>8</v>
      </c>
      <c r="P14" s="111" cm="1">
        <f t="array" ref="P14">LOOKUP(2,1/(ISNUMBER(N14:N18)),N14:N18)</f>
        <v>8</v>
      </c>
      <c r="Q14" s="114" t="s">
        <v>129</v>
      </c>
      <c r="R14" s="117" t="str">
        <f>IF(AND(VALUE(VLOOKUP(Q14,Table2[#All],3,FALSE))&gt;=P14,P14&lt;=O14),'Risk tolerance range'!$F$7,
IF(AND(VALUE(VLOOKUP(Q14,Table2[#All],3,FALSE))&gt;=P14,P14&gt;O14),'Risk tolerance range'!$F$8,
IF(VALUE(VLOOKUP(Q14,Table2[#All],3,FALSE))&lt;P14,'Risk tolerance range'!$F$9,'Risk tolerance range'!$F$10)))</f>
        <v>Above range</v>
      </c>
      <c r="S14" s="117" t="str" cm="1">
        <f t="array" ref="S14">IF(K15=0, 'Risk tolerance range'!$G$8, IF(INDEX(M14:M18,COUNTIF(K14:K18,"&gt;"&amp;0))=INDEX(M14:M18,COUNTIF(K14:K18,"&gt;"&amp;0)-1),'Risk tolerance range'!$G$8,IF(INDEX(M14:M18,COUNTIF(K14:K18,"&gt;"&amp;0))&gt;INDEX(M14:M18,COUNTIF(K14:K18,"&gt;"&amp;0)-1),'Risk tolerance range'!$G$7,IF(INDEX(M14:M18,COUNTIF(K14:K18,"&gt;"&amp;0))&lt;INDEX(M14:M18,COUNTIF(K14:K18,"&gt;"&amp;0)-1),'Risk tolerance range'!$G$9,'Risk tolerance range'!$G$10))))</f>
        <v>No Change</v>
      </c>
      <c r="T14" s="98" t="s">
        <v>240</v>
      </c>
      <c r="U14" s="126"/>
      <c r="V14" s="126"/>
      <c r="W14" s="126"/>
    </row>
    <row r="15" spans="1:23" x14ac:dyDescent="0.3">
      <c r="A15" s="106"/>
      <c r="B15" s="109"/>
      <c r="C15" s="103"/>
      <c r="D15" s="103"/>
      <c r="E15" s="109"/>
      <c r="F15" s="99"/>
      <c r="G15" s="109"/>
      <c r="H15" s="109"/>
      <c r="I15" s="2" t="s">
        <v>9</v>
      </c>
      <c r="J15" s="50">
        <v>4</v>
      </c>
      <c r="K15" s="53">
        <v>5</v>
      </c>
      <c r="L15" s="50">
        <f t="shared" ref="L15:L18" si="3">K15*J15</f>
        <v>20</v>
      </c>
      <c r="M15" s="51">
        <v>0.6</v>
      </c>
      <c r="N15" s="52">
        <f t="shared" ref="N15:N16" si="4">IF(L15-(L15*M15)=0,"", L15-(L15*M15))</f>
        <v>8</v>
      </c>
      <c r="O15" s="112"/>
      <c r="P15" s="112"/>
      <c r="Q15" s="115"/>
      <c r="R15" s="118"/>
      <c r="S15" s="118"/>
      <c r="T15" s="99"/>
      <c r="U15" s="127"/>
      <c r="V15" s="127"/>
      <c r="W15" s="127"/>
    </row>
    <row r="16" spans="1:23" x14ac:dyDescent="0.3">
      <c r="A16" s="106"/>
      <c r="B16" s="109"/>
      <c r="C16" s="103"/>
      <c r="D16" s="103"/>
      <c r="E16" s="109"/>
      <c r="F16" s="99"/>
      <c r="G16" s="109"/>
      <c r="H16" s="109"/>
      <c r="I16" s="2" t="s">
        <v>10</v>
      </c>
      <c r="J16" s="50">
        <v>4</v>
      </c>
      <c r="K16" s="50">
        <v>5</v>
      </c>
      <c r="L16" s="50">
        <f t="shared" si="3"/>
        <v>20</v>
      </c>
      <c r="M16" s="51">
        <v>0.6</v>
      </c>
      <c r="N16" s="52">
        <f t="shared" si="4"/>
        <v>8</v>
      </c>
      <c r="O16" s="112"/>
      <c r="P16" s="112"/>
      <c r="Q16" s="115"/>
      <c r="R16" s="118"/>
      <c r="S16" s="118"/>
      <c r="T16" s="99"/>
      <c r="U16" s="127"/>
      <c r="V16" s="127"/>
      <c r="W16" s="127"/>
    </row>
    <row r="17" spans="1:23" x14ac:dyDescent="0.3">
      <c r="A17" s="106"/>
      <c r="B17" s="109"/>
      <c r="C17" s="103"/>
      <c r="D17" s="103"/>
      <c r="E17" s="109"/>
      <c r="F17" s="99"/>
      <c r="G17" s="109"/>
      <c r="H17" s="109"/>
      <c r="I17" s="2" t="s">
        <v>11</v>
      </c>
      <c r="J17" s="50"/>
      <c r="K17" s="50"/>
      <c r="L17" s="50">
        <f t="shared" si="3"/>
        <v>0</v>
      </c>
      <c r="M17" s="51"/>
      <c r="N17" s="52" t="str">
        <f t="shared" ref="N17:N18" si="5">IF(L17-(L17*M17)=0,"", L17-(L17*M17))</f>
        <v/>
      </c>
      <c r="O17" s="112"/>
      <c r="P17" s="112"/>
      <c r="Q17" s="115"/>
      <c r="R17" s="118"/>
      <c r="S17" s="118"/>
      <c r="T17" s="99"/>
      <c r="U17" s="127"/>
      <c r="V17" s="127"/>
      <c r="W17" s="127"/>
    </row>
    <row r="18" spans="1:23" ht="382.95" customHeight="1" x14ac:dyDescent="0.3">
      <c r="A18" s="107"/>
      <c r="B18" s="110"/>
      <c r="C18" s="104"/>
      <c r="D18" s="104"/>
      <c r="E18" s="110"/>
      <c r="F18" s="100"/>
      <c r="G18" s="110"/>
      <c r="H18" s="110"/>
      <c r="I18" s="2" t="s">
        <v>12</v>
      </c>
      <c r="J18" s="50"/>
      <c r="K18" s="53"/>
      <c r="L18" s="50">
        <f t="shared" si="3"/>
        <v>0</v>
      </c>
      <c r="M18" s="51">
        <v>0</v>
      </c>
      <c r="N18" s="52" t="str">
        <f t="shared" si="5"/>
        <v/>
      </c>
      <c r="O18" s="113"/>
      <c r="P18" s="113"/>
      <c r="Q18" s="116"/>
      <c r="R18" s="119"/>
      <c r="S18" s="119"/>
      <c r="T18" s="100"/>
      <c r="U18" s="128"/>
      <c r="V18" s="128"/>
      <c r="W18" s="128"/>
    </row>
    <row r="19" spans="1:23" x14ac:dyDescent="0.3">
      <c r="A19" s="65"/>
      <c r="B19" s="65"/>
      <c r="C19" s="65"/>
      <c r="D19" s="65"/>
      <c r="E19" s="65"/>
      <c r="F19" s="65"/>
      <c r="G19" s="65"/>
      <c r="H19" s="65"/>
      <c r="I19" s="66"/>
      <c r="J19" s="66"/>
      <c r="K19" s="66"/>
      <c r="L19" s="66"/>
      <c r="M19" s="66"/>
      <c r="N19" s="67"/>
      <c r="O19" s="65"/>
      <c r="P19" s="68"/>
      <c r="Q19" s="65"/>
      <c r="R19" s="65"/>
      <c r="S19" s="65"/>
      <c r="T19" s="65"/>
      <c r="U19" s="65"/>
      <c r="V19" s="65"/>
      <c r="W19" s="65"/>
    </row>
    <row r="20" spans="1:23" x14ac:dyDescent="0.3">
      <c r="A20" s="105" t="s">
        <v>204</v>
      </c>
      <c r="B20" s="101" t="s">
        <v>151</v>
      </c>
      <c r="C20" s="101" t="s">
        <v>144</v>
      </c>
      <c r="D20" s="101" t="s">
        <v>166</v>
      </c>
      <c r="E20" s="101" t="s">
        <v>145</v>
      </c>
      <c r="F20" s="101" t="s">
        <v>19</v>
      </c>
      <c r="G20" s="101" t="s">
        <v>165</v>
      </c>
      <c r="H20" s="101" t="s">
        <v>142</v>
      </c>
      <c r="I20" s="2" t="s">
        <v>8</v>
      </c>
      <c r="J20" s="50">
        <v>4</v>
      </c>
      <c r="K20" s="50">
        <v>2</v>
      </c>
      <c r="L20" s="50">
        <f>K20*J20</f>
        <v>8</v>
      </c>
      <c r="M20" s="51">
        <v>0.5</v>
      </c>
      <c r="N20" s="52">
        <f>IF(L20-(L20*M20)=0,"", L20-(L20*M20))</f>
        <v>4</v>
      </c>
      <c r="O20" s="111">
        <f>INDEX(N20:N24,COUNT(N20:N24)-1)</f>
        <v>4</v>
      </c>
      <c r="P20" s="111" cm="1">
        <f t="array" ref="P20">LOOKUP(2,1/(ISNUMBER(N20:N24)),N20:N24)</f>
        <v>4</v>
      </c>
      <c r="Q20" s="114" t="s">
        <v>129</v>
      </c>
      <c r="R20" s="117" t="str">
        <f>IF(AND(VALUE(VLOOKUP(Q20,Table2[#All],3,FALSE))&gt;=P20,P20&lt;=O20),'Risk tolerance range'!$F$7,
IF(AND(VALUE(VLOOKUP(Q20,Table2[#All],3,FALSE))&gt;=P20,P20&gt;O20),'Risk tolerance range'!$F$8,
IF(VALUE(VLOOKUP(Q20,Table2[#All],3,FALSE))&lt;P20,'Risk tolerance range'!$F$9,'Risk tolerance range'!$F$10)))</f>
        <v>Within range</v>
      </c>
      <c r="S20" s="117" t="str" cm="1">
        <f t="array" ref="S20">IF(K21=0, 'Risk tolerance range'!$G$8, IF(INDEX(M20:M24,COUNTIF(K20:K24,"&gt;"&amp;0))=INDEX(M20:M24,COUNTIF(K20:K24,"&gt;"&amp;0)-1),'Risk tolerance range'!$G$8,IF(INDEX(M20:M24,COUNTIF(K20:K24,"&gt;"&amp;0))&gt;INDEX(M20:M24,COUNTIF(K20:K24,"&gt;"&amp;0)-1),'Risk tolerance range'!$G$7,IF(INDEX(M20:M24,COUNTIF(K20:K24,"&gt;"&amp;0))&lt;INDEX(M20:M24,COUNTIF(K20:K24,"&gt;"&amp;0)-1),'Risk tolerance range'!$G$9,'Risk tolerance range'!$G$10))))</f>
        <v>No Change</v>
      </c>
      <c r="T20" s="101"/>
      <c r="U20" s="126"/>
      <c r="V20" s="126"/>
      <c r="W20" s="126"/>
    </row>
    <row r="21" spans="1:23" x14ac:dyDescent="0.3">
      <c r="A21" s="106"/>
      <c r="B21" s="99"/>
      <c r="C21" s="99"/>
      <c r="D21" s="99"/>
      <c r="E21" s="99"/>
      <c r="F21" s="99"/>
      <c r="G21" s="99"/>
      <c r="H21" s="99"/>
      <c r="I21" s="2" t="s">
        <v>9</v>
      </c>
      <c r="J21" s="50">
        <v>4</v>
      </c>
      <c r="K21" s="53">
        <v>2</v>
      </c>
      <c r="L21" s="50">
        <f t="shared" ref="L21:L24" si="6">K21*J21</f>
        <v>8</v>
      </c>
      <c r="M21" s="51">
        <v>0.5</v>
      </c>
      <c r="N21" s="52">
        <f t="shared" ref="N21:N23" si="7">IF(L21-(L21*M21)=0,"", L21-(L21*M21))</f>
        <v>4</v>
      </c>
      <c r="O21" s="112"/>
      <c r="P21" s="112"/>
      <c r="Q21" s="115"/>
      <c r="R21" s="118"/>
      <c r="S21" s="118"/>
      <c r="T21" s="99"/>
      <c r="U21" s="127"/>
      <c r="V21" s="127"/>
      <c r="W21" s="127"/>
    </row>
    <row r="22" spans="1:23" x14ac:dyDescent="0.3">
      <c r="A22" s="106"/>
      <c r="B22" s="99"/>
      <c r="C22" s="99"/>
      <c r="D22" s="99"/>
      <c r="E22" s="99"/>
      <c r="F22" s="99"/>
      <c r="G22" s="99"/>
      <c r="H22" s="99"/>
      <c r="I22" s="2" t="s">
        <v>10</v>
      </c>
      <c r="J22" s="50">
        <v>4</v>
      </c>
      <c r="K22" s="50">
        <v>2</v>
      </c>
      <c r="L22" s="50">
        <f t="shared" si="6"/>
        <v>8</v>
      </c>
      <c r="M22" s="51">
        <v>0.5</v>
      </c>
      <c r="N22" s="52">
        <f t="shared" si="7"/>
        <v>4</v>
      </c>
      <c r="O22" s="112"/>
      <c r="P22" s="112"/>
      <c r="Q22" s="115"/>
      <c r="R22" s="118"/>
      <c r="S22" s="118"/>
      <c r="T22" s="99"/>
      <c r="U22" s="127"/>
      <c r="V22" s="127"/>
      <c r="W22" s="127"/>
    </row>
    <row r="23" spans="1:23" x14ac:dyDescent="0.3">
      <c r="A23" s="106"/>
      <c r="B23" s="99"/>
      <c r="C23" s="99"/>
      <c r="D23" s="99"/>
      <c r="E23" s="99"/>
      <c r="F23" s="99"/>
      <c r="G23" s="99"/>
      <c r="H23" s="99"/>
      <c r="I23" s="2" t="s">
        <v>11</v>
      </c>
      <c r="J23" s="50"/>
      <c r="K23" s="50"/>
      <c r="L23" s="50">
        <f t="shared" si="6"/>
        <v>0</v>
      </c>
      <c r="M23" s="51"/>
      <c r="N23" s="52" t="str">
        <f t="shared" si="7"/>
        <v/>
      </c>
      <c r="O23" s="112"/>
      <c r="P23" s="112"/>
      <c r="Q23" s="115"/>
      <c r="R23" s="118"/>
      <c r="S23" s="118"/>
      <c r="T23" s="99"/>
      <c r="U23" s="127"/>
      <c r="V23" s="127"/>
      <c r="W23" s="127"/>
    </row>
    <row r="24" spans="1:23" ht="60" customHeight="1" x14ac:dyDescent="0.3">
      <c r="A24" s="107"/>
      <c r="B24" s="100"/>
      <c r="C24" s="100"/>
      <c r="D24" s="100"/>
      <c r="E24" s="100"/>
      <c r="F24" s="100"/>
      <c r="G24" s="100"/>
      <c r="H24" s="100"/>
      <c r="I24" s="2" t="s">
        <v>12</v>
      </c>
      <c r="J24" s="50"/>
      <c r="K24" s="53"/>
      <c r="L24" s="50">
        <f t="shared" si="6"/>
        <v>0</v>
      </c>
      <c r="M24" s="51">
        <v>0</v>
      </c>
      <c r="N24" s="52" t="str">
        <f t="shared" ref="N24" si="8">IF(L24-(L24*M24)=0,"", L24-(L24*M24))</f>
        <v/>
      </c>
      <c r="O24" s="113"/>
      <c r="P24" s="113"/>
      <c r="Q24" s="116"/>
      <c r="R24" s="119"/>
      <c r="S24" s="119"/>
      <c r="T24" s="100"/>
      <c r="U24" s="128"/>
      <c r="V24" s="128"/>
      <c r="W24" s="128"/>
    </row>
    <row r="25" spans="1:23" x14ac:dyDescent="0.3">
      <c r="A25" s="65"/>
      <c r="B25" s="65"/>
      <c r="C25" s="65"/>
      <c r="D25" s="65"/>
      <c r="E25" s="65"/>
      <c r="F25" s="65"/>
      <c r="G25" s="65"/>
      <c r="H25" s="65"/>
      <c r="I25" s="66"/>
      <c r="J25" s="66"/>
      <c r="K25" s="66"/>
      <c r="L25" s="66"/>
      <c r="M25" s="66"/>
      <c r="N25" s="67"/>
      <c r="O25" s="65"/>
      <c r="P25" s="68"/>
      <c r="Q25" s="65"/>
      <c r="R25" s="65"/>
      <c r="S25" s="65"/>
      <c r="T25" s="65"/>
      <c r="U25" s="65"/>
      <c r="V25" s="65"/>
      <c r="W25" s="65"/>
    </row>
    <row r="26" spans="1:23" x14ac:dyDescent="0.3">
      <c r="A26" s="105" t="s">
        <v>205</v>
      </c>
      <c r="B26" s="123" t="s">
        <v>16</v>
      </c>
      <c r="C26" s="101" t="s">
        <v>153</v>
      </c>
      <c r="D26" s="101" t="s">
        <v>233</v>
      </c>
      <c r="E26" s="101" t="s">
        <v>231</v>
      </c>
      <c r="F26" s="101" t="s">
        <v>17</v>
      </c>
      <c r="G26" s="101" t="s">
        <v>174</v>
      </c>
      <c r="H26" s="101" t="s">
        <v>232</v>
      </c>
      <c r="I26" s="2" t="s">
        <v>8</v>
      </c>
      <c r="J26" s="50">
        <v>4</v>
      </c>
      <c r="K26" s="53">
        <v>4</v>
      </c>
      <c r="L26" s="50">
        <f t="shared" ref="L26:L30" si="9">K26*J26</f>
        <v>16</v>
      </c>
      <c r="M26" s="51">
        <v>0.75</v>
      </c>
      <c r="N26" s="52">
        <f>IF(L26-(L26*M26)=0,"", L26-(L26*M26))</f>
        <v>4</v>
      </c>
      <c r="O26" s="111">
        <f>INDEX(N26:N30,COUNT(N26:N30)-1)</f>
        <v>4</v>
      </c>
      <c r="P26" s="111" cm="1">
        <f t="array" ref="P26">LOOKUP(2,1/(ISNUMBER(N26:N30)),N26:N30)</f>
        <v>4</v>
      </c>
      <c r="Q26" s="114" t="s">
        <v>129</v>
      </c>
      <c r="R26" s="117" t="str">
        <f>IF(AND(VALUE(VLOOKUP(Q26,Table2[#All],3,FALSE))&gt;=P26,P26&lt;=O26),'Risk tolerance range'!$F$7,
IF(AND(VALUE(VLOOKUP(Q26,Table2[#All],3,FALSE))&gt;=P26,P26&gt;O26),'Risk tolerance range'!$F$8,
IF(VALUE(VLOOKUP(Q26,Table2[#All],3,FALSE))&lt;P26,'Risk tolerance range'!$F$9,'Risk tolerance range'!$F$10)))</f>
        <v>Within range</v>
      </c>
      <c r="S26" s="117" t="str" cm="1">
        <f t="array" ref="S26">IF(K27=0, 'Risk tolerance range'!$G$8, IF(INDEX(M26:M30,COUNTIF(K26:K30,"&gt;"&amp;0))=INDEX(M26:M30,COUNTIF(K26:K30,"&gt;"&amp;0)-1),'Risk tolerance range'!$G$8,IF(INDEX(M26:M30,COUNTIF(K26:K30,"&gt;"&amp;0))&gt;INDEX(M26:M30,COUNTIF(K26:K30,"&gt;"&amp;0)-1),'Risk tolerance range'!$G$7,IF(INDEX(M26:M30,COUNTIF(K26:K30,"&gt;"&amp;0))&lt;INDEX(M26:M30,COUNTIF(K26:K30,"&gt;"&amp;0)-1),'Risk tolerance range'!$G$9,'Risk tolerance range'!$G$10))))</f>
        <v>No Change</v>
      </c>
      <c r="T26" s="101"/>
      <c r="U26" s="126"/>
      <c r="V26" s="126"/>
      <c r="W26" s="126"/>
    </row>
    <row r="27" spans="1:23" x14ac:dyDescent="0.3">
      <c r="A27" s="106"/>
      <c r="B27" s="124"/>
      <c r="C27" s="99"/>
      <c r="D27" s="99"/>
      <c r="E27" s="99"/>
      <c r="F27" s="99"/>
      <c r="G27" s="99"/>
      <c r="H27" s="99"/>
      <c r="I27" s="2" t="s">
        <v>9</v>
      </c>
      <c r="J27" s="50">
        <v>4</v>
      </c>
      <c r="K27" s="53">
        <v>4</v>
      </c>
      <c r="L27" s="50">
        <f t="shared" si="9"/>
        <v>16</v>
      </c>
      <c r="M27" s="51">
        <v>0.75</v>
      </c>
      <c r="N27" s="52">
        <f t="shared" ref="N27:N29" si="10">IF(L27-(L27*M27)=0,"", L27-(L27*M27))</f>
        <v>4</v>
      </c>
      <c r="O27" s="112"/>
      <c r="P27" s="112"/>
      <c r="Q27" s="115"/>
      <c r="R27" s="118"/>
      <c r="S27" s="118"/>
      <c r="T27" s="99"/>
      <c r="U27" s="127"/>
      <c r="V27" s="127"/>
      <c r="W27" s="127"/>
    </row>
    <row r="28" spans="1:23" x14ac:dyDescent="0.3">
      <c r="A28" s="106"/>
      <c r="B28" s="124"/>
      <c r="C28" s="99"/>
      <c r="D28" s="99"/>
      <c r="E28" s="99"/>
      <c r="F28" s="99"/>
      <c r="G28" s="99"/>
      <c r="H28" s="99"/>
      <c r="I28" s="2" t="s">
        <v>10</v>
      </c>
      <c r="J28" s="50">
        <v>4</v>
      </c>
      <c r="K28" s="53">
        <v>4</v>
      </c>
      <c r="L28" s="50">
        <f t="shared" si="9"/>
        <v>16</v>
      </c>
      <c r="M28" s="51">
        <v>0.75</v>
      </c>
      <c r="N28" s="52">
        <f t="shared" si="10"/>
        <v>4</v>
      </c>
      <c r="O28" s="112"/>
      <c r="P28" s="112"/>
      <c r="Q28" s="115"/>
      <c r="R28" s="118"/>
      <c r="S28" s="118"/>
      <c r="T28" s="99"/>
      <c r="U28" s="127"/>
      <c r="V28" s="127"/>
      <c r="W28" s="127"/>
    </row>
    <row r="29" spans="1:23" x14ac:dyDescent="0.3">
      <c r="A29" s="106"/>
      <c r="B29" s="124"/>
      <c r="C29" s="99"/>
      <c r="D29" s="99"/>
      <c r="E29" s="99"/>
      <c r="F29" s="99"/>
      <c r="G29" s="99"/>
      <c r="H29" s="99"/>
      <c r="I29" s="2" t="s">
        <v>11</v>
      </c>
      <c r="J29" s="50"/>
      <c r="K29" s="53"/>
      <c r="L29" s="50">
        <f t="shared" si="9"/>
        <v>0</v>
      </c>
      <c r="M29" s="51"/>
      <c r="N29" s="52" t="str">
        <f t="shared" si="10"/>
        <v/>
      </c>
      <c r="O29" s="112"/>
      <c r="P29" s="112"/>
      <c r="Q29" s="115"/>
      <c r="R29" s="118"/>
      <c r="S29" s="118"/>
      <c r="T29" s="99"/>
      <c r="U29" s="127"/>
      <c r="V29" s="127"/>
      <c r="W29" s="127"/>
    </row>
    <row r="30" spans="1:23" ht="142.19999999999999" customHeight="1" x14ac:dyDescent="0.3">
      <c r="A30" s="107"/>
      <c r="B30" s="125"/>
      <c r="C30" s="100"/>
      <c r="D30" s="100"/>
      <c r="E30" s="100"/>
      <c r="F30" s="100"/>
      <c r="G30" s="100"/>
      <c r="H30" s="100"/>
      <c r="I30" s="2" t="s">
        <v>12</v>
      </c>
      <c r="J30" s="50"/>
      <c r="K30" s="53"/>
      <c r="L30" s="50">
        <f t="shared" si="9"/>
        <v>0</v>
      </c>
      <c r="M30" s="51"/>
      <c r="N30" s="52"/>
      <c r="O30" s="113"/>
      <c r="P30" s="113"/>
      <c r="Q30" s="116"/>
      <c r="R30" s="119"/>
      <c r="S30" s="119"/>
      <c r="T30" s="100"/>
      <c r="U30" s="128"/>
      <c r="V30" s="128"/>
      <c r="W30" s="128"/>
    </row>
    <row r="31" spans="1:23" ht="16.95" customHeight="1" x14ac:dyDescent="0.3">
      <c r="A31" s="79"/>
      <c r="B31" s="81"/>
      <c r="C31" s="81"/>
      <c r="D31" s="81"/>
      <c r="E31" s="81"/>
      <c r="F31" s="81"/>
      <c r="G31" s="81"/>
      <c r="H31" s="81"/>
      <c r="I31" s="93"/>
      <c r="J31" s="94"/>
      <c r="K31" s="94"/>
      <c r="L31" s="94"/>
      <c r="M31" s="95"/>
      <c r="N31" s="84"/>
      <c r="O31" s="96"/>
      <c r="P31" s="96"/>
      <c r="Q31" s="87"/>
      <c r="R31" s="88"/>
      <c r="S31" s="88"/>
      <c r="T31" s="81"/>
      <c r="U31" s="92"/>
      <c r="V31" s="92"/>
      <c r="W31" s="92"/>
    </row>
    <row r="32" spans="1:23" ht="16.95" customHeight="1" x14ac:dyDescent="0.3">
      <c r="A32" s="105" t="s">
        <v>237</v>
      </c>
      <c r="B32" s="101" t="s">
        <v>226</v>
      </c>
      <c r="C32" s="101" t="s">
        <v>222</v>
      </c>
      <c r="D32" s="120" t="s">
        <v>225</v>
      </c>
      <c r="E32" s="101" t="s">
        <v>224</v>
      </c>
      <c r="F32" s="101" t="s">
        <v>223</v>
      </c>
      <c r="G32" s="101" t="s">
        <v>227</v>
      </c>
      <c r="H32" s="120" t="s">
        <v>235</v>
      </c>
      <c r="I32" s="2" t="s">
        <v>8</v>
      </c>
      <c r="J32" s="50">
        <v>1</v>
      </c>
      <c r="K32" s="50">
        <v>2</v>
      </c>
      <c r="L32" s="50">
        <f>K32*J32</f>
        <v>2</v>
      </c>
      <c r="M32" s="51">
        <v>0.25</v>
      </c>
      <c r="N32" s="52">
        <f>IF(L32-(L32*M32)=0,"", L32-(L32*M32))</f>
        <v>1.5</v>
      </c>
      <c r="O32" s="111">
        <f>INDEX(N32:N36,COUNT(N32:N36)-1)</f>
        <v>1.5</v>
      </c>
      <c r="P32" s="111" cm="1">
        <f t="array" ref="P32">LOOKUP(2,1/(ISNUMBER(N32:N36)),N32:N36)</f>
        <v>1.5</v>
      </c>
      <c r="Q32" s="114" t="s">
        <v>128</v>
      </c>
      <c r="R32" s="117" t="str">
        <f>IF(AND(VALUE(VLOOKUP(Q32,Table2[#All],3,FALSE))&gt;=P32,P32&lt;=O32),'Risk tolerance range'!$F$7,
IF(AND(VALUE(VLOOKUP(Q32,Table2[#All],3,FALSE))&gt;=P32,P32&gt;O32),'Risk tolerance range'!$F$8,
IF(VALUE(VLOOKUP(Q32,Table2[#All],3,FALSE))&lt;P32,'Risk tolerance range'!$F$9,'Risk tolerance range'!$F$10)))</f>
        <v>Within range</v>
      </c>
      <c r="S32" s="117" t="str" cm="1">
        <f t="array" ref="S32">IF(K33=0, 'Risk tolerance range'!$G$8, IF(INDEX(M32:M36,COUNTIF(K32:K36,"&gt;"&amp;0))=INDEX(M32:M36,COUNTIF(K32:K36,"&gt;"&amp;0)-1),'Risk tolerance range'!$G$8,IF(INDEX(M32:M36,COUNTIF(K32:K36,"&gt;"&amp;0))&gt;INDEX(M32:M36,COUNTIF(K32:K36,"&gt;"&amp;0)-1),'Risk tolerance range'!$G$7,IF(INDEX(M32:M36,COUNTIF(K32:K36,"&gt;"&amp;0))&lt;INDEX(M32:M36,COUNTIF(K32:K36,"&gt;"&amp;0)-1),'Risk tolerance range'!$G$9,'Risk tolerance range'!$G$10))))</f>
        <v>No Change</v>
      </c>
      <c r="T32" s="98" t="s">
        <v>241</v>
      </c>
      <c r="U32" s="101"/>
      <c r="V32" s="101"/>
      <c r="W32" s="101"/>
    </row>
    <row r="33" spans="1:23" ht="16.95" customHeight="1" x14ac:dyDescent="0.3">
      <c r="A33" s="106"/>
      <c r="B33" s="99"/>
      <c r="C33" s="99"/>
      <c r="D33" s="121"/>
      <c r="E33" s="99"/>
      <c r="F33" s="99"/>
      <c r="G33" s="99"/>
      <c r="H33" s="121"/>
      <c r="I33" s="2" t="s">
        <v>9</v>
      </c>
      <c r="J33" s="50">
        <v>1</v>
      </c>
      <c r="K33" s="53">
        <v>2</v>
      </c>
      <c r="L33" s="50">
        <f t="shared" ref="L33:L36" si="11">K33*J33</f>
        <v>2</v>
      </c>
      <c r="M33" s="51">
        <v>0.25</v>
      </c>
      <c r="N33" s="52">
        <f t="shared" ref="N33:N36" si="12">IF(L33-(L33*M33)=0,"", L33-(L33*M33))</f>
        <v>1.5</v>
      </c>
      <c r="O33" s="112"/>
      <c r="P33" s="112"/>
      <c r="Q33" s="115"/>
      <c r="R33" s="118"/>
      <c r="S33" s="118"/>
      <c r="T33" s="99"/>
      <c r="U33" s="99"/>
      <c r="V33" s="99"/>
      <c r="W33" s="99"/>
    </row>
    <row r="34" spans="1:23" ht="16.95" customHeight="1" x14ac:dyDescent="0.3">
      <c r="A34" s="106"/>
      <c r="B34" s="99"/>
      <c r="C34" s="99"/>
      <c r="D34" s="121"/>
      <c r="E34" s="99"/>
      <c r="F34" s="99"/>
      <c r="G34" s="99"/>
      <c r="H34" s="121"/>
      <c r="I34" s="2" t="s">
        <v>10</v>
      </c>
      <c r="J34" s="50">
        <v>1</v>
      </c>
      <c r="K34" s="53">
        <v>2</v>
      </c>
      <c r="L34" s="50">
        <f t="shared" si="11"/>
        <v>2</v>
      </c>
      <c r="M34" s="51">
        <v>0.25</v>
      </c>
      <c r="N34" s="52">
        <f t="shared" si="12"/>
        <v>1.5</v>
      </c>
      <c r="O34" s="112"/>
      <c r="P34" s="112"/>
      <c r="Q34" s="115"/>
      <c r="R34" s="118"/>
      <c r="S34" s="118"/>
      <c r="T34" s="99"/>
      <c r="U34" s="99"/>
      <c r="V34" s="99"/>
      <c r="W34" s="99"/>
    </row>
    <row r="35" spans="1:23" ht="16.95" customHeight="1" x14ac:dyDescent="0.3">
      <c r="A35" s="106"/>
      <c r="B35" s="99"/>
      <c r="C35" s="99"/>
      <c r="D35" s="121"/>
      <c r="E35" s="99"/>
      <c r="F35" s="99"/>
      <c r="G35" s="99"/>
      <c r="H35" s="121"/>
      <c r="I35" s="2" t="s">
        <v>11</v>
      </c>
      <c r="J35" s="50"/>
      <c r="K35" s="53"/>
      <c r="L35" s="50">
        <f t="shared" si="11"/>
        <v>0</v>
      </c>
      <c r="M35" s="51"/>
      <c r="N35" s="52" t="str">
        <f t="shared" si="12"/>
        <v/>
      </c>
      <c r="O35" s="112"/>
      <c r="P35" s="112"/>
      <c r="Q35" s="115"/>
      <c r="R35" s="118"/>
      <c r="S35" s="118"/>
      <c r="T35" s="99"/>
      <c r="U35" s="99"/>
      <c r="V35" s="99"/>
      <c r="W35" s="99"/>
    </row>
    <row r="36" spans="1:23" ht="31.2" customHeight="1" x14ac:dyDescent="0.3">
      <c r="A36" s="107"/>
      <c r="B36" s="100"/>
      <c r="C36" s="100"/>
      <c r="D36" s="122"/>
      <c r="E36" s="100"/>
      <c r="F36" s="100"/>
      <c r="G36" s="100"/>
      <c r="H36" s="122"/>
      <c r="I36" s="2" t="s">
        <v>12</v>
      </c>
      <c r="J36" s="50"/>
      <c r="K36" s="53"/>
      <c r="L36" s="50">
        <f t="shared" si="11"/>
        <v>0</v>
      </c>
      <c r="M36" s="51">
        <v>0</v>
      </c>
      <c r="N36" s="52" t="str">
        <f t="shared" si="12"/>
        <v/>
      </c>
      <c r="O36" s="113"/>
      <c r="P36" s="113"/>
      <c r="Q36" s="116"/>
      <c r="R36" s="119"/>
      <c r="S36" s="119"/>
      <c r="T36" s="100"/>
      <c r="U36" s="100"/>
      <c r="V36" s="100"/>
      <c r="W36" s="100"/>
    </row>
    <row r="37" spans="1:23" ht="16.95" customHeight="1" x14ac:dyDescent="0.3">
      <c r="A37" s="65"/>
      <c r="B37" s="65"/>
      <c r="C37" s="65"/>
      <c r="D37" s="65"/>
      <c r="E37" s="65"/>
      <c r="F37" s="65"/>
      <c r="G37" s="65"/>
      <c r="H37" s="65"/>
      <c r="I37" s="66"/>
      <c r="J37" s="66"/>
      <c r="K37" s="66"/>
      <c r="L37" s="66"/>
      <c r="M37" s="66"/>
      <c r="N37" s="67"/>
      <c r="O37" s="65"/>
      <c r="P37" s="68"/>
      <c r="Q37" s="65"/>
      <c r="R37" s="65"/>
      <c r="S37" s="65"/>
      <c r="T37" s="81"/>
      <c r="U37" s="92"/>
      <c r="V37" s="92"/>
      <c r="W37" s="92"/>
    </row>
    <row r="38" spans="1:23" x14ac:dyDescent="0.3">
      <c r="A38" s="105" t="s">
        <v>207</v>
      </c>
      <c r="B38" s="101" t="s">
        <v>190</v>
      </c>
      <c r="C38" s="101" t="s">
        <v>189</v>
      </c>
      <c r="D38" s="101" t="s">
        <v>191</v>
      </c>
      <c r="E38" s="101" t="s">
        <v>192</v>
      </c>
      <c r="F38" s="101" t="s">
        <v>17</v>
      </c>
      <c r="G38" s="101" t="s">
        <v>179</v>
      </c>
      <c r="H38" s="101" t="s">
        <v>218</v>
      </c>
      <c r="I38" s="2" t="s">
        <v>8</v>
      </c>
      <c r="J38" s="53">
        <v>3</v>
      </c>
      <c r="K38" s="53">
        <v>2</v>
      </c>
      <c r="L38" s="50">
        <f>K38*J38</f>
        <v>6</v>
      </c>
      <c r="M38" s="57">
        <v>0.6</v>
      </c>
      <c r="N38" s="52">
        <f>IF(L38-(L38*M38)=0,"", L38-(L38*M38))</f>
        <v>2.4000000000000004</v>
      </c>
      <c r="O38" s="111">
        <f>INDEX(N38:N42,COUNT(N38:N42)-1)</f>
        <v>2.4000000000000004</v>
      </c>
      <c r="P38" s="111" cm="1">
        <f t="array" ref="P38">LOOKUP(2,1/(ISNUMBER(N38:N42)),N38:N42)</f>
        <v>2.4000000000000004</v>
      </c>
      <c r="Q38" s="114" t="s">
        <v>128</v>
      </c>
      <c r="R38" s="117" t="str">
        <f>IF(AND(VALUE(VLOOKUP(Q38,Table2[#All],3,FALSE))&gt;=P38,P38&lt;=O38),'Risk tolerance range'!$F$7,
IF(AND(VALUE(VLOOKUP(Q38,Table2[#All],3,FALSE))&gt;=P38,P38&gt;O38),'Risk tolerance range'!$F$8,
IF(VALUE(VLOOKUP(Q38,Table2[#All],3,FALSE))&lt;P38,'Risk tolerance range'!$F$9,'Risk tolerance range'!$F$10)))</f>
        <v>Within range</v>
      </c>
      <c r="S38" s="117" t="str" cm="1">
        <f t="array" ref="S38">IF(K39=0, 'Risk tolerance range'!$G$8, IF(INDEX(M38:M42,COUNTIF(K38:K42,"&gt;"&amp;0))=INDEX(M38:M42,COUNTIF(K38:K42,"&gt;"&amp;0)-1),'Risk tolerance range'!$G$8,IF(INDEX(M38:M42,COUNTIF(K38:K42,"&gt;"&amp;0))&gt;INDEX(M38:M42,COUNTIF(K38:K42,"&gt;"&amp;0)-1),'Risk tolerance range'!$G$7,IF(INDEX(M38:M42,COUNTIF(K38:K42,"&gt;"&amp;0))&lt;INDEX(M38:M42,COUNTIF(K38:K42,"&gt;"&amp;0)-1),'Risk tolerance range'!$G$9,'Risk tolerance range'!$G$10))))</f>
        <v>No Change</v>
      </c>
      <c r="T38" s="101"/>
      <c r="U38" s="126"/>
      <c r="V38" s="126"/>
      <c r="W38" s="126"/>
    </row>
    <row r="39" spans="1:23" x14ac:dyDescent="0.3">
      <c r="A39" s="106"/>
      <c r="B39" s="99"/>
      <c r="C39" s="99"/>
      <c r="D39" s="99"/>
      <c r="E39" s="99"/>
      <c r="F39" s="99"/>
      <c r="G39" s="99"/>
      <c r="H39" s="99"/>
      <c r="I39" s="2" t="s">
        <v>9</v>
      </c>
      <c r="J39" s="50">
        <v>3</v>
      </c>
      <c r="K39" s="53">
        <v>2</v>
      </c>
      <c r="L39" s="50">
        <f>K39*J39</f>
        <v>6</v>
      </c>
      <c r="M39" s="57">
        <v>0.6</v>
      </c>
      <c r="N39" s="52">
        <f>IF(L39-(L39*M39)=0,"", L39-(L39*M39))</f>
        <v>2.4000000000000004</v>
      </c>
      <c r="O39" s="112"/>
      <c r="P39" s="112"/>
      <c r="Q39" s="115"/>
      <c r="R39" s="118"/>
      <c r="S39" s="118"/>
      <c r="T39" s="99"/>
      <c r="U39" s="127"/>
      <c r="V39" s="127"/>
      <c r="W39" s="127"/>
    </row>
    <row r="40" spans="1:23" x14ac:dyDescent="0.3">
      <c r="A40" s="106"/>
      <c r="B40" s="99"/>
      <c r="C40" s="99"/>
      <c r="D40" s="99"/>
      <c r="E40" s="99"/>
      <c r="F40" s="99"/>
      <c r="G40" s="99"/>
      <c r="H40" s="99"/>
      <c r="I40" s="2" t="s">
        <v>10</v>
      </c>
      <c r="J40" s="50">
        <v>3</v>
      </c>
      <c r="K40" s="53">
        <v>2</v>
      </c>
      <c r="L40" s="50">
        <f>K40*J40</f>
        <v>6</v>
      </c>
      <c r="M40" s="57">
        <v>0.6</v>
      </c>
      <c r="N40" s="52">
        <f t="shared" ref="N40:N42" si="13">IF(L40-(L40*M40)=0,"", L40-(L40*M40))</f>
        <v>2.4000000000000004</v>
      </c>
      <c r="O40" s="112"/>
      <c r="P40" s="112"/>
      <c r="Q40" s="115"/>
      <c r="R40" s="118"/>
      <c r="S40" s="118"/>
      <c r="T40" s="99"/>
      <c r="U40" s="127"/>
      <c r="V40" s="127"/>
      <c r="W40" s="127"/>
    </row>
    <row r="41" spans="1:23" x14ac:dyDescent="0.3">
      <c r="A41" s="106"/>
      <c r="B41" s="99"/>
      <c r="C41" s="99"/>
      <c r="D41" s="99"/>
      <c r="E41" s="99"/>
      <c r="F41" s="99"/>
      <c r="G41" s="99"/>
      <c r="H41" s="99"/>
      <c r="I41" s="2" t="s">
        <v>11</v>
      </c>
      <c r="J41" s="50"/>
      <c r="K41" s="53"/>
      <c r="L41" s="50">
        <f>K41*J41</f>
        <v>0</v>
      </c>
      <c r="M41" s="57"/>
      <c r="N41" s="52" t="str">
        <f t="shared" si="13"/>
        <v/>
      </c>
      <c r="O41" s="112"/>
      <c r="P41" s="112"/>
      <c r="Q41" s="115"/>
      <c r="R41" s="118"/>
      <c r="S41" s="118"/>
      <c r="T41" s="99"/>
      <c r="U41" s="127"/>
      <c r="V41" s="127"/>
      <c r="W41" s="127"/>
    </row>
    <row r="42" spans="1:23" ht="139.19999999999999" customHeight="1" x14ac:dyDescent="0.3">
      <c r="A42" s="107"/>
      <c r="B42" s="100"/>
      <c r="C42" s="100"/>
      <c r="D42" s="100"/>
      <c r="E42" s="100"/>
      <c r="F42" s="100"/>
      <c r="G42" s="100"/>
      <c r="H42" s="100"/>
      <c r="I42" s="2" t="s">
        <v>12</v>
      </c>
      <c r="J42" s="53"/>
      <c r="K42" s="53"/>
      <c r="L42" s="50">
        <f>K42*J42</f>
        <v>0</v>
      </c>
      <c r="M42" s="57">
        <v>0</v>
      </c>
      <c r="N42" s="52" t="str">
        <f t="shared" si="13"/>
        <v/>
      </c>
      <c r="O42" s="113"/>
      <c r="P42" s="113"/>
      <c r="Q42" s="116"/>
      <c r="R42" s="119"/>
      <c r="S42" s="119"/>
      <c r="T42" s="100"/>
      <c r="U42" s="128"/>
      <c r="V42" s="128"/>
      <c r="W42" s="128"/>
    </row>
    <row r="43" spans="1:23" x14ac:dyDescent="0.3">
      <c r="A43" s="65"/>
      <c r="B43" s="65"/>
      <c r="C43" s="65"/>
      <c r="D43" s="65"/>
      <c r="E43" s="65"/>
      <c r="F43" s="65"/>
      <c r="G43" s="65"/>
      <c r="H43" s="65"/>
      <c r="I43" s="66"/>
      <c r="J43" s="66"/>
      <c r="K43" s="66"/>
      <c r="L43" s="66"/>
      <c r="M43" s="66"/>
      <c r="N43" s="67"/>
      <c r="O43" s="65"/>
      <c r="P43" s="68"/>
      <c r="Q43" s="65"/>
      <c r="R43" s="65"/>
      <c r="S43" s="65"/>
      <c r="T43" s="65"/>
      <c r="U43" s="65"/>
      <c r="V43" s="65"/>
      <c r="W43" s="65"/>
    </row>
    <row r="44" spans="1:23" x14ac:dyDescent="0.3">
      <c r="A44" s="105" t="s">
        <v>208</v>
      </c>
      <c r="B44" s="101" t="s">
        <v>199</v>
      </c>
      <c r="C44" s="101" t="s">
        <v>159</v>
      </c>
      <c r="D44" s="101" t="s">
        <v>181</v>
      </c>
      <c r="E44" s="101" t="s">
        <v>182</v>
      </c>
      <c r="F44" s="101" t="s">
        <v>17</v>
      </c>
      <c r="G44" s="101" t="s">
        <v>183</v>
      </c>
      <c r="H44" s="101" t="s">
        <v>184</v>
      </c>
      <c r="I44" s="2" t="s">
        <v>8</v>
      </c>
      <c r="J44" s="50">
        <v>3</v>
      </c>
      <c r="K44" s="50">
        <v>3</v>
      </c>
      <c r="L44" s="50">
        <f>K44*J44</f>
        <v>9</v>
      </c>
      <c r="M44" s="51">
        <v>0.8</v>
      </c>
      <c r="N44" s="52">
        <f>IF(L44-(L44*M44)=0,"", L44-(L44*M44))</f>
        <v>1.7999999999999998</v>
      </c>
      <c r="O44" s="111">
        <f>INDEX(N44:N48,COUNT(N44:N48)-1)</f>
        <v>1.7999999999999998</v>
      </c>
      <c r="P44" s="111" cm="1">
        <f t="array" ref="P44">LOOKUP(2,1/(ISNUMBER(N44:N48)),N44:N48)</f>
        <v>1.7999999999999998</v>
      </c>
      <c r="Q44" s="114" t="s">
        <v>128</v>
      </c>
      <c r="R44" s="117" t="str">
        <f>IF(AND(VALUE(VLOOKUP(Q44,Table2[#All],3,FALSE))&gt;=P44,P44&lt;=O44),'Risk tolerance range'!$F$7,
IF(AND(VALUE(VLOOKUP(Q44,Table2[#All],3,FALSE))&gt;=P44,P44&gt;O44),'Risk tolerance range'!$F$8,
IF(VALUE(VLOOKUP(Q44,Table2[#All],3,FALSE))&lt;P44,'Risk tolerance range'!$F$9,'Risk tolerance range'!$F$10)))</f>
        <v>Within range</v>
      </c>
      <c r="S44" s="117" t="str" cm="1">
        <f t="array" ref="S44">IF(K45=0, 'Risk tolerance range'!$G$8, IF(INDEX(M44:M48,COUNTIF(K44:K48,"&gt;"&amp;0))=INDEX(M44:M48,COUNTIF(K44:K48,"&gt;"&amp;0)-1),'Risk tolerance range'!$G$8,IF(INDEX(M44:M48,COUNTIF(K44:K48,"&gt;"&amp;0))&gt;INDEX(M44:M48,COUNTIF(K44:K48,"&gt;"&amp;0)-1),'Risk tolerance range'!$G$7,IF(INDEX(M44:M48,COUNTIF(K44:K48,"&gt;"&amp;0))&lt;INDEX(M44:M48,COUNTIF(K44:K48,"&gt;"&amp;0)-1),'Risk tolerance range'!$G$9,'Risk tolerance range'!$G$10))))</f>
        <v>No Change</v>
      </c>
      <c r="T44" s="101"/>
      <c r="U44" s="126"/>
      <c r="V44" s="126"/>
      <c r="W44" s="126"/>
    </row>
    <row r="45" spans="1:23" x14ac:dyDescent="0.3">
      <c r="A45" s="106"/>
      <c r="B45" s="99"/>
      <c r="C45" s="99"/>
      <c r="D45" s="99"/>
      <c r="E45" s="99"/>
      <c r="F45" s="99"/>
      <c r="G45" s="99"/>
      <c r="H45" s="99"/>
      <c r="I45" s="2" t="s">
        <v>9</v>
      </c>
      <c r="J45" s="50">
        <v>3</v>
      </c>
      <c r="K45" s="53">
        <v>3</v>
      </c>
      <c r="L45" s="50">
        <f>K45*J45</f>
        <v>9</v>
      </c>
      <c r="M45" s="51">
        <v>0.8</v>
      </c>
      <c r="N45" s="52">
        <f t="shared" ref="N45:N47" si="14">IF(L45-(L45*M45)=0,"", L45-(L45*M45))</f>
        <v>1.7999999999999998</v>
      </c>
      <c r="O45" s="112"/>
      <c r="P45" s="112"/>
      <c r="Q45" s="115"/>
      <c r="R45" s="118"/>
      <c r="S45" s="118"/>
      <c r="T45" s="99"/>
      <c r="U45" s="127"/>
      <c r="V45" s="127"/>
      <c r="W45" s="127"/>
    </row>
    <row r="46" spans="1:23" x14ac:dyDescent="0.3">
      <c r="A46" s="106"/>
      <c r="B46" s="99"/>
      <c r="C46" s="99"/>
      <c r="D46" s="99"/>
      <c r="E46" s="99"/>
      <c r="F46" s="99"/>
      <c r="G46" s="99"/>
      <c r="H46" s="99"/>
      <c r="I46" s="2" t="s">
        <v>10</v>
      </c>
      <c r="J46" s="50">
        <v>3</v>
      </c>
      <c r="K46" s="50">
        <v>3</v>
      </c>
      <c r="L46" s="50">
        <f>K46*J46</f>
        <v>9</v>
      </c>
      <c r="M46" s="51">
        <v>0.8</v>
      </c>
      <c r="N46" s="52">
        <f t="shared" si="14"/>
        <v>1.7999999999999998</v>
      </c>
      <c r="O46" s="112"/>
      <c r="P46" s="112"/>
      <c r="Q46" s="115"/>
      <c r="R46" s="118"/>
      <c r="S46" s="118"/>
      <c r="T46" s="99"/>
      <c r="U46" s="127"/>
      <c r="V46" s="127"/>
      <c r="W46" s="127"/>
    </row>
    <row r="47" spans="1:23" x14ac:dyDescent="0.3">
      <c r="A47" s="106"/>
      <c r="B47" s="99"/>
      <c r="C47" s="99"/>
      <c r="D47" s="99"/>
      <c r="E47" s="99"/>
      <c r="F47" s="99"/>
      <c r="G47" s="99"/>
      <c r="H47" s="99"/>
      <c r="I47" s="2" t="s">
        <v>11</v>
      </c>
      <c r="J47" s="50"/>
      <c r="K47" s="50"/>
      <c r="L47" s="50">
        <f>K47*J47</f>
        <v>0</v>
      </c>
      <c r="M47" s="51"/>
      <c r="N47" s="52" t="str">
        <f t="shared" si="14"/>
        <v/>
      </c>
      <c r="O47" s="112"/>
      <c r="P47" s="112"/>
      <c r="Q47" s="115"/>
      <c r="R47" s="118"/>
      <c r="S47" s="118"/>
      <c r="T47" s="99"/>
      <c r="U47" s="127"/>
      <c r="V47" s="127"/>
      <c r="W47" s="127"/>
    </row>
    <row r="48" spans="1:23" ht="43.35" customHeight="1" x14ac:dyDescent="0.3">
      <c r="A48" s="107"/>
      <c r="B48" s="100"/>
      <c r="C48" s="100"/>
      <c r="D48" s="100"/>
      <c r="E48" s="100"/>
      <c r="F48" s="100"/>
      <c r="G48" s="100"/>
      <c r="H48" s="100"/>
      <c r="I48" s="2" t="s">
        <v>12</v>
      </c>
      <c r="J48" s="50"/>
      <c r="K48" s="53"/>
      <c r="L48" s="50">
        <f>K48*J48</f>
        <v>0</v>
      </c>
      <c r="M48" s="51"/>
      <c r="N48" s="52" t="str">
        <f>IF(L48-(L48*M48)=0,"", L48-(L48*M48))</f>
        <v/>
      </c>
      <c r="O48" s="113"/>
      <c r="P48" s="113"/>
      <c r="Q48" s="116"/>
      <c r="R48" s="119"/>
      <c r="S48" s="119"/>
      <c r="T48" s="100"/>
      <c r="U48" s="128"/>
      <c r="V48" s="128"/>
      <c r="W48" s="128"/>
    </row>
    <row r="49" spans="1:23" x14ac:dyDescent="0.3">
      <c r="A49" s="13"/>
      <c r="B49" s="11"/>
      <c r="C49" s="11"/>
      <c r="D49" s="11"/>
      <c r="E49" s="11"/>
      <c r="F49" s="11"/>
      <c r="G49" s="11"/>
      <c r="H49" s="11"/>
      <c r="I49" s="3"/>
      <c r="J49" s="5"/>
      <c r="K49" s="5"/>
      <c r="L49" s="5"/>
      <c r="M49" s="5"/>
      <c r="N49" s="54"/>
      <c r="O49" s="62"/>
      <c r="P49" s="14"/>
      <c r="Q49" s="62"/>
      <c r="R49" s="12"/>
      <c r="S49" s="12"/>
      <c r="T49" s="4"/>
      <c r="U49" s="4"/>
      <c r="V49" s="4"/>
      <c r="W49" s="4"/>
    </row>
    <row r="50" spans="1:23" x14ac:dyDescent="0.3">
      <c r="A50" s="105" t="s">
        <v>209</v>
      </c>
      <c r="B50" s="101" t="s">
        <v>150</v>
      </c>
      <c r="C50" s="101" t="s">
        <v>149</v>
      </c>
      <c r="D50" s="101" t="s">
        <v>219</v>
      </c>
      <c r="E50" s="101" t="s">
        <v>170</v>
      </c>
      <c r="F50" s="101" t="s">
        <v>17</v>
      </c>
      <c r="G50" s="101" t="s">
        <v>117</v>
      </c>
      <c r="H50" s="101" t="s">
        <v>171</v>
      </c>
      <c r="I50" s="2" t="s">
        <v>8</v>
      </c>
      <c r="J50" s="50">
        <v>4</v>
      </c>
      <c r="K50" s="50">
        <v>2</v>
      </c>
      <c r="L50" s="50">
        <f>K50*J50</f>
        <v>8</v>
      </c>
      <c r="M50" s="51">
        <v>0.8</v>
      </c>
      <c r="N50" s="52">
        <f>IF(L50-(L50*M50)=0,"", L50-(L50*M50))</f>
        <v>1.5999999999999996</v>
      </c>
      <c r="O50" s="111">
        <f>INDEX(N50:N54,COUNT(N50:N54)-1)</f>
        <v>1.5999999999999996</v>
      </c>
      <c r="P50" s="111" cm="1">
        <f t="array" ref="P50">LOOKUP(2,1/(ISNUMBER(N50:N54)),N50:N54)</f>
        <v>1.5999999999999996</v>
      </c>
      <c r="Q50" s="114" t="s">
        <v>129</v>
      </c>
      <c r="R50" s="117" t="str">
        <f>IF(AND(VALUE(VLOOKUP(Q50,Table2[#All],3,FALSE))&gt;=P50,P50&lt;=O50),'Risk tolerance range'!$F$7,
IF(AND(VALUE(VLOOKUP(Q50,Table2[#All],3,FALSE))&gt;=P50,P50&gt;O50),'Risk tolerance range'!$F$8,
IF(VALUE(VLOOKUP(Q50,Table2[#All],3,FALSE))&lt;P50,'Risk tolerance range'!$F$9,'Risk tolerance range'!$F$10)))</f>
        <v>Within range</v>
      </c>
      <c r="S50" s="117" t="str" cm="1">
        <f t="array" ref="S50">IF(K51=0, 'Risk tolerance range'!$G$8, IF(INDEX(M50:M54,COUNTIF(K50:K54,"&gt;"&amp;0))=INDEX(M50:M54,COUNTIF(K50:K54,"&gt;"&amp;0)-1),'Risk tolerance range'!$G$8,IF(INDEX(M50:M54,COUNTIF(K50:K54,"&gt;"&amp;0))&gt;INDEX(M50:M54,COUNTIF(K50:K54,"&gt;"&amp;0)-1),'Risk tolerance range'!$G$7,IF(INDEX(M50:M54,COUNTIF(K50:K54,"&gt;"&amp;0))&lt;INDEX(M50:M54,COUNTIF(K50:K54,"&gt;"&amp;0)-1),'Risk tolerance range'!$G$9,'Risk tolerance range'!$G$10))))</f>
        <v>No Change</v>
      </c>
      <c r="T50" s="101"/>
      <c r="U50" s="101"/>
      <c r="V50" s="101"/>
      <c r="W50" s="101"/>
    </row>
    <row r="51" spans="1:23" x14ac:dyDescent="0.3">
      <c r="A51" s="106"/>
      <c r="B51" s="99"/>
      <c r="C51" s="99"/>
      <c r="D51" s="99"/>
      <c r="E51" s="99"/>
      <c r="F51" s="99"/>
      <c r="G51" s="99"/>
      <c r="H51" s="99"/>
      <c r="I51" s="2" t="s">
        <v>9</v>
      </c>
      <c r="J51" s="50">
        <v>4</v>
      </c>
      <c r="K51" s="53">
        <v>2</v>
      </c>
      <c r="L51" s="50">
        <f>K51*J51</f>
        <v>8</v>
      </c>
      <c r="M51" s="51">
        <v>0.8</v>
      </c>
      <c r="N51" s="52">
        <f t="shared" ref="N51:N54" si="15">IF(L51-(L51*M51)=0,"", L51-(L51*M51))</f>
        <v>1.5999999999999996</v>
      </c>
      <c r="O51" s="112"/>
      <c r="P51" s="112"/>
      <c r="Q51" s="115"/>
      <c r="R51" s="118"/>
      <c r="S51" s="118"/>
      <c r="T51" s="99"/>
      <c r="U51" s="99"/>
      <c r="V51" s="99"/>
      <c r="W51" s="99"/>
    </row>
    <row r="52" spans="1:23" x14ac:dyDescent="0.3">
      <c r="A52" s="106"/>
      <c r="B52" s="99"/>
      <c r="C52" s="99"/>
      <c r="D52" s="99"/>
      <c r="E52" s="99"/>
      <c r="F52" s="99"/>
      <c r="G52" s="99"/>
      <c r="H52" s="99"/>
      <c r="I52" s="2" t="s">
        <v>10</v>
      </c>
      <c r="J52" s="50">
        <v>4</v>
      </c>
      <c r="K52" s="53">
        <v>2</v>
      </c>
      <c r="L52" s="50">
        <f t="shared" ref="L52:L54" si="16">K52*J52</f>
        <v>8</v>
      </c>
      <c r="M52" s="51">
        <v>0.8</v>
      </c>
      <c r="N52" s="52">
        <f t="shared" si="15"/>
        <v>1.5999999999999996</v>
      </c>
      <c r="O52" s="112"/>
      <c r="P52" s="112"/>
      <c r="Q52" s="115"/>
      <c r="R52" s="118"/>
      <c r="S52" s="118"/>
      <c r="T52" s="99"/>
      <c r="U52" s="99"/>
      <c r="V52" s="99"/>
      <c r="W52" s="99"/>
    </row>
    <row r="53" spans="1:23" x14ac:dyDescent="0.3">
      <c r="A53" s="106"/>
      <c r="B53" s="99"/>
      <c r="C53" s="99"/>
      <c r="D53" s="99"/>
      <c r="E53" s="99"/>
      <c r="F53" s="99"/>
      <c r="G53" s="99"/>
      <c r="H53" s="99"/>
      <c r="I53" s="2" t="s">
        <v>11</v>
      </c>
      <c r="J53" s="50"/>
      <c r="K53" s="53"/>
      <c r="L53" s="50">
        <f t="shared" si="16"/>
        <v>0</v>
      </c>
      <c r="M53" s="51"/>
      <c r="N53" s="52" t="str">
        <f t="shared" si="15"/>
        <v/>
      </c>
      <c r="O53" s="112"/>
      <c r="P53" s="112"/>
      <c r="Q53" s="115"/>
      <c r="R53" s="118"/>
      <c r="S53" s="118"/>
      <c r="T53" s="99"/>
      <c r="U53" s="99"/>
      <c r="V53" s="99"/>
      <c r="W53" s="99"/>
    </row>
    <row r="54" spans="1:23" ht="111.6" customHeight="1" x14ac:dyDescent="0.3">
      <c r="A54" s="107"/>
      <c r="B54" s="100"/>
      <c r="C54" s="100"/>
      <c r="D54" s="100"/>
      <c r="E54" s="100"/>
      <c r="F54" s="100"/>
      <c r="G54" s="100"/>
      <c r="H54" s="100"/>
      <c r="I54" s="2" t="s">
        <v>12</v>
      </c>
      <c r="J54" s="50"/>
      <c r="K54" s="53"/>
      <c r="L54" s="50">
        <f t="shared" si="16"/>
        <v>0</v>
      </c>
      <c r="M54" s="51"/>
      <c r="N54" s="52" t="str">
        <f t="shared" si="15"/>
        <v/>
      </c>
      <c r="O54" s="113"/>
      <c r="P54" s="113"/>
      <c r="Q54" s="116"/>
      <c r="R54" s="119"/>
      <c r="S54" s="119"/>
      <c r="T54" s="100"/>
      <c r="U54" s="100"/>
      <c r="V54" s="100"/>
      <c r="W54" s="100"/>
    </row>
    <row r="55" spans="1:23" x14ac:dyDescent="0.3">
      <c r="A55" s="13"/>
      <c r="B55" s="59"/>
      <c r="C55" s="59"/>
      <c r="D55" s="59"/>
      <c r="E55" s="59"/>
      <c r="F55" s="59"/>
      <c r="G55" s="59"/>
      <c r="H55" s="59"/>
      <c r="I55" s="3"/>
      <c r="J55" s="5"/>
      <c r="K55" s="5"/>
      <c r="L55" s="5"/>
      <c r="M55" s="5"/>
      <c r="N55" s="54"/>
      <c r="O55" s="62"/>
      <c r="P55" s="14"/>
      <c r="Q55" s="62"/>
      <c r="R55" s="12"/>
      <c r="S55" s="12"/>
      <c r="T55" s="4"/>
      <c r="U55" s="4"/>
      <c r="V55" s="4"/>
      <c r="W55" s="4"/>
    </row>
    <row r="56" spans="1:23" x14ac:dyDescent="0.3">
      <c r="A56" s="105" t="s">
        <v>210</v>
      </c>
      <c r="B56" s="101" t="s">
        <v>140</v>
      </c>
      <c r="C56" s="101" t="s">
        <v>160</v>
      </c>
      <c r="D56" s="101" t="s">
        <v>220</v>
      </c>
      <c r="E56" s="101" t="s">
        <v>137</v>
      </c>
      <c r="F56" s="101" t="s">
        <v>17</v>
      </c>
      <c r="G56" s="101" t="s">
        <v>136</v>
      </c>
      <c r="H56" s="101" t="s">
        <v>141</v>
      </c>
      <c r="I56" s="2" t="s">
        <v>8</v>
      </c>
      <c r="J56" s="50">
        <v>4</v>
      </c>
      <c r="K56" s="50">
        <v>2</v>
      </c>
      <c r="L56" s="50">
        <f>K56*J56</f>
        <v>8</v>
      </c>
      <c r="M56" s="51">
        <v>0.8</v>
      </c>
      <c r="N56" s="52">
        <f>IF(L56-(L56*M56)=0,"", L56-(L56*M56))</f>
        <v>1.5999999999999996</v>
      </c>
      <c r="O56" s="111">
        <f>INDEX(N56:N60,COUNT(N56:N60)-1)</f>
        <v>1.5999999999999996</v>
      </c>
      <c r="P56" s="111" cm="1">
        <f t="array" ref="P56">LOOKUP(2,1/(ISNUMBER(N56:N60)),N56:N60)</f>
        <v>1.5999999999999996</v>
      </c>
      <c r="Q56" s="114" t="s">
        <v>129</v>
      </c>
      <c r="R56" s="117" t="str">
        <f>IF(AND(VALUE(VLOOKUP(Q56,Table2[#All],3,FALSE))&gt;=P56,P56&lt;=O56),'Risk tolerance range'!$F$7,
IF(AND(VALUE(VLOOKUP(Q56,Table2[#All],3,FALSE))&gt;=P56,P56&gt;O56),'Risk tolerance range'!$F$8,
IF(VALUE(VLOOKUP(Q56,Table2[#All],3,FALSE))&lt;P56,'Risk tolerance range'!$F$9,'Risk tolerance range'!$F$10)))</f>
        <v>Within range</v>
      </c>
      <c r="S56" s="117" t="str" cm="1">
        <f t="array" ref="S56">IF(K57=0, 'Risk tolerance range'!$G$8, IF(INDEX(M56:M60,COUNTIF(K56:K60,"&gt;"&amp;0))=INDEX(M56:M60,COUNTIF(K56:K60,"&gt;"&amp;0)-1),'Risk tolerance range'!$G$8,IF(INDEX(M56:M60,COUNTIF(K56:K60,"&gt;"&amp;0))&gt;INDEX(M56:M60,COUNTIF(K56:K60,"&gt;"&amp;0)-1),'Risk tolerance range'!$G$7,IF(INDEX(M56:M60,COUNTIF(K56:K60,"&gt;"&amp;0))&lt;INDEX(M56:M60,COUNTIF(K56:K60,"&gt;"&amp;0)-1),'Risk tolerance range'!$G$9,'Risk tolerance range'!$G$10))))</f>
        <v>No Change</v>
      </c>
      <c r="T56" s="101"/>
      <c r="U56" s="101"/>
      <c r="V56" s="101"/>
      <c r="W56" s="101"/>
    </row>
    <row r="57" spans="1:23" x14ac:dyDescent="0.3">
      <c r="A57" s="106"/>
      <c r="B57" s="99"/>
      <c r="C57" s="99"/>
      <c r="D57" s="99"/>
      <c r="E57" s="99"/>
      <c r="F57" s="99"/>
      <c r="G57" s="99"/>
      <c r="H57" s="99"/>
      <c r="I57" s="2" t="s">
        <v>9</v>
      </c>
      <c r="J57" s="50">
        <v>4</v>
      </c>
      <c r="K57" s="53">
        <v>2</v>
      </c>
      <c r="L57" s="50">
        <f>K57*J57</f>
        <v>8</v>
      </c>
      <c r="M57" s="51">
        <v>0.8</v>
      </c>
      <c r="N57" s="52">
        <f t="shared" ref="N57:N60" si="17">IF(L57-(L57*M57)=0,"", L57-(L57*M57))</f>
        <v>1.5999999999999996</v>
      </c>
      <c r="O57" s="112"/>
      <c r="P57" s="112"/>
      <c r="Q57" s="115"/>
      <c r="R57" s="118"/>
      <c r="S57" s="118"/>
      <c r="T57" s="99"/>
      <c r="U57" s="99"/>
      <c r="V57" s="99"/>
      <c r="W57" s="99"/>
    </row>
    <row r="58" spans="1:23" x14ac:dyDescent="0.3">
      <c r="A58" s="106"/>
      <c r="B58" s="99"/>
      <c r="C58" s="99"/>
      <c r="D58" s="99"/>
      <c r="E58" s="99"/>
      <c r="F58" s="99"/>
      <c r="G58" s="99"/>
      <c r="H58" s="99"/>
      <c r="I58" s="2" t="s">
        <v>10</v>
      </c>
      <c r="J58" s="50">
        <v>4</v>
      </c>
      <c r="K58" s="53">
        <v>2</v>
      </c>
      <c r="L58" s="50">
        <f>K58*J58</f>
        <v>8</v>
      </c>
      <c r="M58" s="51">
        <v>0.8</v>
      </c>
      <c r="N58" s="52">
        <f t="shared" si="17"/>
        <v>1.5999999999999996</v>
      </c>
      <c r="O58" s="112"/>
      <c r="P58" s="112"/>
      <c r="Q58" s="115"/>
      <c r="R58" s="118"/>
      <c r="S58" s="118"/>
      <c r="T58" s="99"/>
      <c r="U58" s="99"/>
      <c r="V58" s="99"/>
      <c r="W58" s="99"/>
    </row>
    <row r="59" spans="1:23" x14ac:dyDescent="0.3">
      <c r="A59" s="106"/>
      <c r="B59" s="99"/>
      <c r="C59" s="99"/>
      <c r="D59" s="99"/>
      <c r="E59" s="99"/>
      <c r="F59" s="99"/>
      <c r="G59" s="99"/>
      <c r="H59" s="99"/>
      <c r="I59" s="2" t="s">
        <v>11</v>
      </c>
      <c r="J59" s="50"/>
      <c r="K59" s="53"/>
      <c r="L59" s="50">
        <f>K59*J59</f>
        <v>0</v>
      </c>
      <c r="M59" s="51"/>
      <c r="N59" s="52" t="str">
        <f t="shared" si="17"/>
        <v/>
      </c>
      <c r="O59" s="112"/>
      <c r="P59" s="112"/>
      <c r="Q59" s="115"/>
      <c r="R59" s="118"/>
      <c r="S59" s="118"/>
      <c r="T59" s="99"/>
      <c r="U59" s="99"/>
      <c r="V59" s="99"/>
      <c r="W59" s="99"/>
    </row>
    <row r="60" spans="1:23" ht="106.65" customHeight="1" x14ac:dyDescent="0.3">
      <c r="A60" s="107"/>
      <c r="B60" s="100"/>
      <c r="C60" s="100"/>
      <c r="D60" s="100"/>
      <c r="E60" s="100"/>
      <c r="F60" s="100"/>
      <c r="G60" s="100"/>
      <c r="H60" s="100"/>
      <c r="I60" s="2" t="s">
        <v>12</v>
      </c>
      <c r="J60" s="53"/>
      <c r="K60" s="53"/>
      <c r="L60" s="50">
        <f>K60*J60</f>
        <v>0</v>
      </c>
      <c r="M60" s="51"/>
      <c r="N60" s="52" t="str">
        <f t="shared" si="17"/>
        <v/>
      </c>
      <c r="O60" s="113"/>
      <c r="P60" s="113"/>
      <c r="Q60" s="116"/>
      <c r="R60" s="119"/>
      <c r="S60" s="119"/>
      <c r="T60" s="100"/>
      <c r="U60" s="100"/>
      <c r="V60" s="100"/>
      <c r="W60" s="100"/>
    </row>
    <row r="61" spans="1:23" x14ac:dyDescent="0.3">
      <c r="A61" s="65"/>
      <c r="B61" s="65"/>
      <c r="C61" s="65"/>
      <c r="D61" s="65"/>
      <c r="E61" s="65"/>
      <c r="F61" s="65"/>
      <c r="G61" s="65"/>
      <c r="H61" s="65"/>
      <c r="I61" s="66"/>
      <c r="J61" s="66"/>
      <c r="K61" s="66"/>
      <c r="L61" s="66"/>
      <c r="M61" s="66"/>
      <c r="N61" s="67"/>
      <c r="O61" s="65"/>
      <c r="P61" s="68"/>
      <c r="Q61" s="65"/>
      <c r="R61" s="65"/>
      <c r="S61" s="65"/>
      <c r="T61" s="65"/>
      <c r="U61" s="65"/>
      <c r="V61" s="65"/>
      <c r="W61" s="65"/>
    </row>
    <row r="62" spans="1:23" x14ac:dyDescent="0.3">
      <c r="A62" s="105" t="s">
        <v>211</v>
      </c>
      <c r="B62" s="101" t="s">
        <v>162</v>
      </c>
      <c r="C62" s="101" t="s">
        <v>163</v>
      </c>
      <c r="D62" s="101" t="s">
        <v>138</v>
      </c>
      <c r="E62" s="101" t="s">
        <v>164</v>
      </c>
      <c r="F62" s="101" t="s">
        <v>17</v>
      </c>
      <c r="G62" s="101" t="s">
        <v>136</v>
      </c>
      <c r="H62" s="101" t="s">
        <v>185</v>
      </c>
      <c r="I62" s="2" t="s">
        <v>8</v>
      </c>
      <c r="J62" s="53">
        <v>4</v>
      </c>
      <c r="K62" s="53">
        <v>2</v>
      </c>
      <c r="L62" s="50">
        <f>K62*J62</f>
        <v>8</v>
      </c>
      <c r="M62" s="57">
        <v>0.8</v>
      </c>
      <c r="N62" s="52">
        <f>IF(L62-(L62*M62)=0,"", L62-(L62*M62))</f>
        <v>1.5999999999999996</v>
      </c>
      <c r="O62" s="111">
        <f>INDEX(N62:N66,COUNT(N62:N66)-1)</f>
        <v>1.5999999999999996</v>
      </c>
      <c r="P62" s="111" cm="1">
        <f t="array" ref="P62">LOOKUP(2,1/(ISNUMBER(N62:N66)),N62:N66)</f>
        <v>1.5999999999999996</v>
      </c>
      <c r="Q62" s="114" t="s">
        <v>129</v>
      </c>
      <c r="R62" s="117" t="str">
        <f>IF(AND(VALUE(VLOOKUP(Q62,Table2[#All],3,FALSE))&gt;=P62,P62&lt;=O62),'Risk tolerance range'!$F$7,
IF(AND(VALUE(VLOOKUP(Q62,Table2[#All],3,FALSE))&gt;=P62,P62&gt;O62),'Risk tolerance range'!$F$8,
IF(VALUE(VLOOKUP(Q62,Table2[#All],3,FALSE))&lt;P62,'Risk tolerance range'!$F$9,'Risk tolerance range'!$F$10)))</f>
        <v>Within range</v>
      </c>
      <c r="S62" s="117" t="str" cm="1">
        <f t="array" ref="S62">IF(K63=0, 'Risk tolerance range'!$G$8, IF(INDEX(M62:M66,COUNTIF(K62:K66,"&gt;"&amp;0))=INDEX(M62:M66,COUNTIF(K62:K66,"&gt;"&amp;0)-1),'Risk tolerance range'!$G$8,IF(INDEX(M62:M66,COUNTIF(K62:K66,"&gt;"&amp;0))&gt;INDEX(M62:M66,COUNTIF(K62:K66,"&gt;"&amp;0)-1),'Risk tolerance range'!$G$7,IF(INDEX(M62:M66,COUNTIF(K62:K66,"&gt;"&amp;0))&lt;INDEX(M62:M66,COUNTIF(K62:K66,"&gt;"&amp;0)-1),'Risk tolerance range'!$G$9,'Risk tolerance range'!$G$10))))</f>
        <v>No Change</v>
      </c>
      <c r="T62" s="129"/>
      <c r="U62" s="126"/>
      <c r="V62" s="126"/>
      <c r="W62" s="126"/>
    </row>
    <row r="63" spans="1:23" x14ac:dyDescent="0.3">
      <c r="A63" s="106"/>
      <c r="B63" s="99"/>
      <c r="C63" s="99"/>
      <c r="D63" s="99"/>
      <c r="E63" s="99"/>
      <c r="F63" s="99"/>
      <c r="G63" s="99"/>
      <c r="H63" s="99"/>
      <c r="I63" s="2" t="s">
        <v>9</v>
      </c>
      <c r="J63" s="50">
        <v>4</v>
      </c>
      <c r="K63" s="53">
        <v>2</v>
      </c>
      <c r="L63" s="50">
        <f>K63*J63</f>
        <v>8</v>
      </c>
      <c r="M63" s="57">
        <v>0.8</v>
      </c>
      <c r="N63" s="52">
        <f t="shared" ref="N63:N66" si="18">IF(L63-(L63*M63)=0,"", L63-(L63*M63))</f>
        <v>1.5999999999999996</v>
      </c>
      <c r="O63" s="112"/>
      <c r="P63" s="112"/>
      <c r="Q63" s="115"/>
      <c r="R63" s="118"/>
      <c r="S63" s="118"/>
      <c r="T63" s="130"/>
      <c r="U63" s="127"/>
      <c r="V63" s="127"/>
      <c r="W63" s="127"/>
    </row>
    <row r="64" spans="1:23" x14ac:dyDescent="0.3">
      <c r="A64" s="106"/>
      <c r="B64" s="99"/>
      <c r="C64" s="99"/>
      <c r="D64" s="99"/>
      <c r="E64" s="99"/>
      <c r="F64" s="99"/>
      <c r="G64" s="99"/>
      <c r="H64" s="99"/>
      <c r="I64" s="2" t="s">
        <v>10</v>
      </c>
      <c r="J64" s="50">
        <v>4</v>
      </c>
      <c r="K64" s="53">
        <v>2</v>
      </c>
      <c r="L64" s="50">
        <f>K64*J64</f>
        <v>8</v>
      </c>
      <c r="M64" s="57">
        <v>0.8</v>
      </c>
      <c r="N64" s="52">
        <f t="shared" si="18"/>
        <v>1.5999999999999996</v>
      </c>
      <c r="O64" s="112"/>
      <c r="P64" s="112"/>
      <c r="Q64" s="115"/>
      <c r="R64" s="118"/>
      <c r="S64" s="118"/>
      <c r="T64" s="130"/>
      <c r="U64" s="127"/>
      <c r="V64" s="127"/>
      <c r="W64" s="127"/>
    </row>
    <row r="65" spans="1:23" x14ac:dyDescent="0.3">
      <c r="A65" s="106"/>
      <c r="B65" s="99"/>
      <c r="C65" s="99"/>
      <c r="D65" s="99"/>
      <c r="E65" s="99"/>
      <c r="F65" s="99"/>
      <c r="G65" s="99"/>
      <c r="H65" s="99"/>
      <c r="I65" s="2" t="s">
        <v>11</v>
      </c>
      <c r="J65" s="50"/>
      <c r="K65" s="53"/>
      <c r="L65" s="50">
        <f>K65*J65</f>
        <v>0</v>
      </c>
      <c r="M65" s="57"/>
      <c r="N65" s="52" t="str">
        <f t="shared" si="18"/>
        <v/>
      </c>
      <c r="O65" s="112"/>
      <c r="P65" s="112"/>
      <c r="Q65" s="115"/>
      <c r="R65" s="118"/>
      <c r="S65" s="118"/>
      <c r="T65" s="130"/>
      <c r="U65" s="127"/>
      <c r="V65" s="127"/>
      <c r="W65" s="127"/>
    </row>
    <row r="66" spans="1:23" ht="81" customHeight="1" x14ac:dyDescent="0.3">
      <c r="A66" s="107"/>
      <c r="B66" s="100"/>
      <c r="C66" s="100"/>
      <c r="D66" s="100"/>
      <c r="E66" s="100"/>
      <c r="F66" s="100"/>
      <c r="G66" s="100"/>
      <c r="H66" s="100"/>
      <c r="I66" s="2" t="s">
        <v>12</v>
      </c>
      <c r="J66" s="53"/>
      <c r="K66" s="53"/>
      <c r="L66" s="50">
        <f>K66*J66</f>
        <v>0</v>
      </c>
      <c r="M66" s="57"/>
      <c r="N66" s="52" t="str">
        <f t="shared" si="18"/>
        <v/>
      </c>
      <c r="O66" s="113"/>
      <c r="P66" s="113"/>
      <c r="Q66" s="116"/>
      <c r="R66" s="119"/>
      <c r="S66" s="119"/>
      <c r="T66" s="131"/>
      <c r="U66" s="128"/>
      <c r="V66" s="128"/>
      <c r="W66" s="128"/>
    </row>
    <row r="67" spans="1:23" x14ac:dyDescent="0.3">
      <c r="A67" s="79"/>
      <c r="B67" s="80"/>
      <c r="C67" s="80"/>
      <c r="D67" s="80"/>
      <c r="E67" s="80"/>
      <c r="F67" s="81"/>
      <c r="G67" s="80"/>
      <c r="H67" s="80"/>
      <c r="I67" s="82"/>
      <c r="J67" s="83"/>
      <c r="K67" s="83"/>
      <c r="L67" s="83"/>
      <c r="M67" s="83"/>
      <c r="N67" s="84"/>
      <c r="O67" s="85"/>
      <c r="P67" s="86"/>
      <c r="Q67" s="87"/>
      <c r="R67" s="88"/>
      <c r="S67" s="88"/>
      <c r="T67" s="89"/>
      <c r="U67" s="89"/>
      <c r="V67" s="89"/>
      <c r="W67" s="89"/>
    </row>
    <row r="68" spans="1:23" x14ac:dyDescent="0.3">
      <c r="A68" s="105" t="s">
        <v>212</v>
      </c>
      <c r="B68" s="101" t="s">
        <v>13</v>
      </c>
      <c r="C68" s="101" t="s">
        <v>186</v>
      </c>
      <c r="D68" s="101" t="s">
        <v>187</v>
      </c>
      <c r="E68" s="132" t="s">
        <v>139</v>
      </c>
      <c r="F68" s="101" t="s">
        <v>17</v>
      </c>
      <c r="G68" s="132" t="s">
        <v>14</v>
      </c>
      <c r="H68" s="132" t="s">
        <v>188</v>
      </c>
      <c r="I68" s="2" t="s">
        <v>8</v>
      </c>
      <c r="J68" s="53">
        <v>2</v>
      </c>
      <c r="K68" s="53">
        <v>3</v>
      </c>
      <c r="L68" s="50">
        <f>K68*J68</f>
        <v>6</v>
      </c>
      <c r="M68" s="57">
        <v>0.8</v>
      </c>
      <c r="N68" s="52">
        <f>IF(L68-(L68*M68)=0,"", L68-(L68*M68))</f>
        <v>1.1999999999999993</v>
      </c>
      <c r="O68" s="111">
        <f>INDEX(N68:N72,COUNT(N68:N72)-1)</f>
        <v>1.1999999999999993</v>
      </c>
      <c r="P68" s="111" cm="1">
        <f t="array" ref="P68">LOOKUP(2,1/(ISNUMBER(N68:N72)),N68:N72)</f>
        <v>1.1999999999999993</v>
      </c>
      <c r="Q68" s="114" t="s">
        <v>129</v>
      </c>
      <c r="R68" s="117" t="str">
        <f>IF(AND(VALUE(VLOOKUP(Q68,Table2[#All],3,FALSE))&gt;=P68,P68&lt;=O68),'Risk tolerance range'!$F$7,
IF(AND(VALUE(VLOOKUP(Q68,Table2[#All],3,FALSE))&gt;=P68,P68&gt;O68),'Risk tolerance range'!$F$8,
IF(VALUE(VLOOKUP(Q68,Table2[#All],3,FALSE))&lt;P68,'Risk tolerance range'!$F$9,'Risk tolerance range'!$F$10)))</f>
        <v>Within range</v>
      </c>
      <c r="S68" s="117" t="str" cm="1">
        <f t="array" ref="S68">IF(K69=0, 'Risk tolerance range'!$G$8, IF(INDEX(M68:M72,COUNTIF(K68:K72,"&gt;"&amp;0))=INDEX(M68:M72,COUNTIF(K68:K72,"&gt;"&amp;0)-1),'Risk tolerance range'!$G$8,IF(INDEX(M68:M72,COUNTIF(K68:K72,"&gt;"&amp;0))&gt;INDEX(M68:M72,COUNTIF(K68:K72,"&gt;"&amp;0)-1),'Risk tolerance range'!$G$7,IF(INDEX(M68:M72,COUNTIF(K68:K72,"&gt;"&amp;0))&lt;INDEX(M68:M72,COUNTIF(K68:K72,"&gt;"&amp;0)-1),'Risk tolerance range'!$G$9,'Risk tolerance range'!$G$10))))</f>
        <v>No Change</v>
      </c>
      <c r="T68" s="101"/>
      <c r="U68" s="101"/>
      <c r="V68" s="101"/>
      <c r="W68" s="101"/>
    </row>
    <row r="69" spans="1:23" x14ac:dyDescent="0.3">
      <c r="A69" s="106"/>
      <c r="B69" s="99"/>
      <c r="C69" s="99"/>
      <c r="D69" s="99"/>
      <c r="E69" s="133"/>
      <c r="F69" s="99"/>
      <c r="G69" s="133"/>
      <c r="H69" s="133"/>
      <c r="I69" s="2" t="s">
        <v>9</v>
      </c>
      <c r="J69" s="50">
        <v>2</v>
      </c>
      <c r="K69" s="53">
        <v>3</v>
      </c>
      <c r="L69" s="50">
        <f>K69*J69</f>
        <v>6</v>
      </c>
      <c r="M69" s="57">
        <v>0.8</v>
      </c>
      <c r="N69" s="52">
        <f t="shared" ref="N69:N72" si="19">IF(L69-(L69*M69)=0,"", L69-(L69*M69))</f>
        <v>1.1999999999999993</v>
      </c>
      <c r="O69" s="112"/>
      <c r="P69" s="112"/>
      <c r="Q69" s="115"/>
      <c r="R69" s="118"/>
      <c r="S69" s="118"/>
      <c r="T69" s="99"/>
      <c r="U69" s="99"/>
      <c r="V69" s="99"/>
      <c r="W69" s="99"/>
    </row>
    <row r="70" spans="1:23" x14ac:dyDescent="0.3">
      <c r="A70" s="106"/>
      <c r="B70" s="99"/>
      <c r="C70" s="99"/>
      <c r="D70" s="99"/>
      <c r="E70" s="133"/>
      <c r="F70" s="99"/>
      <c r="G70" s="133"/>
      <c r="H70" s="133"/>
      <c r="I70" s="2" t="s">
        <v>10</v>
      </c>
      <c r="J70" s="50">
        <v>2</v>
      </c>
      <c r="K70" s="53">
        <v>3</v>
      </c>
      <c r="L70" s="50">
        <f>K70*J70</f>
        <v>6</v>
      </c>
      <c r="M70" s="57">
        <v>0.8</v>
      </c>
      <c r="N70" s="52">
        <f t="shared" si="19"/>
        <v>1.1999999999999993</v>
      </c>
      <c r="O70" s="112"/>
      <c r="P70" s="112"/>
      <c r="Q70" s="115"/>
      <c r="R70" s="118"/>
      <c r="S70" s="118"/>
      <c r="T70" s="99"/>
      <c r="U70" s="99"/>
      <c r="V70" s="99"/>
      <c r="W70" s="99"/>
    </row>
    <row r="71" spans="1:23" x14ac:dyDescent="0.3">
      <c r="A71" s="106"/>
      <c r="B71" s="99"/>
      <c r="C71" s="99"/>
      <c r="D71" s="99"/>
      <c r="E71" s="133"/>
      <c r="F71" s="99"/>
      <c r="G71" s="133"/>
      <c r="H71" s="133"/>
      <c r="I71" s="2" t="s">
        <v>11</v>
      </c>
      <c r="J71" s="50"/>
      <c r="K71" s="53"/>
      <c r="L71" s="50">
        <f>K71*J71</f>
        <v>0</v>
      </c>
      <c r="M71" s="57"/>
      <c r="N71" s="52" t="str">
        <f t="shared" si="19"/>
        <v/>
      </c>
      <c r="O71" s="112"/>
      <c r="P71" s="112"/>
      <c r="Q71" s="115"/>
      <c r="R71" s="118"/>
      <c r="S71" s="118"/>
      <c r="T71" s="99"/>
      <c r="U71" s="99"/>
      <c r="V71" s="99"/>
      <c r="W71" s="99"/>
    </row>
    <row r="72" spans="1:23" ht="96.6" customHeight="1" x14ac:dyDescent="0.3">
      <c r="A72" s="107"/>
      <c r="B72" s="100"/>
      <c r="C72" s="100"/>
      <c r="D72" s="100"/>
      <c r="E72" s="134"/>
      <c r="F72" s="100"/>
      <c r="G72" s="134"/>
      <c r="H72" s="134"/>
      <c r="I72" s="2" t="s">
        <v>12</v>
      </c>
      <c r="J72" s="53"/>
      <c r="K72" s="53"/>
      <c r="L72" s="50">
        <f>K72*J72</f>
        <v>0</v>
      </c>
      <c r="M72" s="57">
        <v>0</v>
      </c>
      <c r="N72" s="52" t="str">
        <f t="shared" si="19"/>
        <v/>
      </c>
      <c r="O72" s="113"/>
      <c r="P72" s="113"/>
      <c r="Q72" s="116"/>
      <c r="R72" s="119"/>
      <c r="S72" s="119"/>
      <c r="T72" s="100"/>
      <c r="U72" s="100"/>
      <c r="V72" s="100"/>
      <c r="W72" s="100"/>
    </row>
    <row r="73" spans="1:23" x14ac:dyDescent="0.3">
      <c r="A73" s="13"/>
      <c r="B73" s="13"/>
      <c r="C73" s="11"/>
      <c r="D73" s="11"/>
      <c r="E73" s="11"/>
      <c r="F73" s="11"/>
      <c r="G73" s="11"/>
      <c r="H73" s="11"/>
      <c r="I73" s="3"/>
      <c r="J73" s="5"/>
      <c r="K73" s="5"/>
      <c r="L73" s="5"/>
      <c r="M73" s="5"/>
      <c r="N73" s="54"/>
      <c r="O73" s="62"/>
      <c r="P73" s="14"/>
      <c r="Q73" s="62"/>
      <c r="R73" s="12"/>
      <c r="S73" s="12"/>
      <c r="T73" s="58"/>
      <c r="U73" s="58"/>
      <c r="V73" s="58"/>
      <c r="W73" s="58"/>
    </row>
    <row r="74" spans="1:23" x14ac:dyDescent="0.3">
      <c r="A74" s="105" t="s">
        <v>228</v>
      </c>
      <c r="B74" s="101" t="s">
        <v>155</v>
      </c>
      <c r="C74" s="101" t="s">
        <v>133</v>
      </c>
      <c r="D74" s="101" t="s">
        <v>156</v>
      </c>
      <c r="E74" s="101" t="s">
        <v>157</v>
      </c>
      <c r="F74" s="101" t="s">
        <v>17</v>
      </c>
      <c r="G74" s="101" t="s">
        <v>14</v>
      </c>
      <c r="H74" s="101" t="s">
        <v>158</v>
      </c>
      <c r="I74" s="2" t="s">
        <v>8</v>
      </c>
      <c r="J74" s="50">
        <v>4</v>
      </c>
      <c r="K74" s="50">
        <v>2</v>
      </c>
      <c r="L74" s="50">
        <f>K74*J74</f>
        <v>8</v>
      </c>
      <c r="M74" s="51">
        <v>0.9</v>
      </c>
      <c r="N74" s="52">
        <f>IF(L74-(L74*M74)=0,"", L74-(L74*M74))</f>
        <v>0.79999999999999982</v>
      </c>
      <c r="O74" s="111">
        <f>INDEX(N74:N78,COUNT(N74:N78)-1)</f>
        <v>0.79999999999999982</v>
      </c>
      <c r="P74" s="111" cm="1">
        <f t="array" ref="P74">LOOKUP(2,1/(ISNUMBER(N74:N78)),N74:N78)</f>
        <v>0.79999999999999982</v>
      </c>
      <c r="Q74" s="114" t="s">
        <v>129</v>
      </c>
      <c r="R74" s="117" t="str">
        <f>IF(AND(VALUE(VLOOKUP(Q74,Table2[#All],3,FALSE))&gt;=P74,P74&lt;=O74),'Risk tolerance range'!$F$7,
IF(AND(VALUE(VLOOKUP(Q74,Table2[#All],3,FALSE))&gt;=P74,P74&gt;O74),'Risk tolerance range'!$F$8,
IF(VALUE(VLOOKUP(Q74,Table2[#All],3,FALSE))&lt;P74,'Risk tolerance range'!$F$9,'Risk tolerance range'!$F$10)))</f>
        <v>Within range</v>
      </c>
      <c r="S74" s="117" t="str" cm="1">
        <f t="array" ref="S74">IF(K75=0, 'Risk tolerance range'!$G$8, IF(INDEX(M74:M78,COUNTIF(K74:K78,"&gt;"&amp;0))=INDEX(M74:M78,COUNTIF(K74:K78,"&gt;"&amp;0)-1),'Risk tolerance range'!$G$8,IF(INDEX(M74:M78,COUNTIF(K74:K78,"&gt;"&amp;0))&gt;INDEX(M74:M78,COUNTIF(K74:K78,"&gt;"&amp;0)-1),'Risk tolerance range'!$G$7,IF(INDEX(M74:M78,COUNTIF(K74:K78,"&gt;"&amp;0))&lt;INDEX(M74:M78,COUNTIF(K74:K78,"&gt;"&amp;0)-1),'Risk tolerance range'!$G$9,'Risk tolerance range'!$G$10))))</f>
        <v>No Change</v>
      </c>
      <c r="T74" s="101"/>
      <c r="U74" s="101"/>
      <c r="V74" s="101"/>
      <c r="W74" s="101"/>
    </row>
    <row r="75" spans="1:23" x14ac:dyDescent="0.3">
      <c r="A75" s="106"/>
      <c r="B75" s="99"/>
      <c r="C75" s="99"/>
      <c r="D75" s="99"/>
      <c r="E75" s="99"/>
      <c r="F75" s="99"/>
      <c r="G75" s="99"/>
      <c r="H75" s="99"/>
      <c r="I75" s="2" t="s">
        <v>9</v>
      </c>
      <c r="J75" s="50">
        <v>4</v>
      </c>
      <c r="K75" s="53">
        <v>2</v>
      </c>
      <c r="L75" s="50">
        <f>K75*J75</f>
        <v>8</v>
      </c>
      <c r="M75" s="51">
        <v>0.9</v>
      </c>
      <c r="N75" s="52">
        <f t="shared" ref="N75:N78" si="20">IF(L75-(L75*M75)=0,"", L75-(L75*M75))</f>
        <v>0.79999999999999982</v>
      </c>
      <c r="O75" s="112"/>
      <c r="P75" s="112"/>
      <c r="Q75" s="115"/>
      <c r="R75" s="118"/>
      <c r="S75" s="118"/>
      <c r="T75" s="99"/>
      <c r="U75" s="99"/>
      <c r="V75" s="99"/>
      <c r="W75" s="99"/>
    </row>
    <row r="76" spans="1:23" x14ac:dyDescent="0.3">
      <c r="A76" s="106"/>
      <c r="B76" s="99"/>
      <c r="C76" s="99"/>
      <c r="D76" s="99"/>
      <c r="E76" s="99"/>
      <c r="F76" s="99"/>
      <c r="G76" s="99"/>
      <c r="H76" s="99"/>
      <c r="I76" s="2" t="s">
        <v>10</v>
      </c>
      <c r="J76" s="50">
        <v>4</v>
      </c>
      <c r="K76" s="53">
        <v>2</v>
      </c>
      <c r="L76" s="50">
        <f>K76*J76</f>
        <v>8</v>
      </c>
      <c r="M76" s="51">
        <v>0.9</v>
      </c>
      <c r="N76" s="52">
        <f t="shared" si="20"/>
        <v>0.79999999999999982</v>
      </c>
      <c r="O76" s="112"/>
      <c r="P76" s="112"/>
      <c r="Q76" s="115"/>
      <c r="R76" s="118"/>
      <c r="S76" s="118"/>
      <c r="T76" s="99"/>
      <c r="U76" s="99"/>
      <c r="V76" s="99"/>
      <c r="W76" s="99"/>
    </row>
    <row r="77" spans="1:23" x14ac:dyDescent="0.3">
      <c r="A77" s="106"/>
      <c r="B77" s="99"/>
      <c r="C77" s="99"/>
      <c r="D77" s="99"/>
      <c r="E77" s="99"/>
      <c r="F77" s="99"/>
      <c r="G77" s="99"/>
      <c r="H77" s="99"/>
      <c r="I77" s="2" t="s">
        <v>11</v>
      </c>
      <c r="J77" s="50"/>
      <c r="K77" s="53"/>
      <c r="L77" s="50">
        <f>K77*J77</f>
        <v>0</v>
      </c>
      <c r="M77" s="51"/>
      <c r="N77" s="52" t="str">
        <f t="shared" si="20"/>
        <v/>
      </c>
      <c r="O77" s="112"/>
      <c r="P77" s="112"/>
      <c r="Q77" s="115"/>
      <c r="R77" s="118"/>
      <c r="S77" s="118"/>
      <c r="T77" s="99"/>
      <c r="U77" s="99"/>
      <c r="V77" s="99"/>
      <c r="W77" s="99"/>
    </row>
    <row r="78" spans="1:23" ht="97.65" customHeight="1" x14ac:dyDescent="0.3">
      <c r="A78" s="107"/>
      <c r="B78" s="100"/>
      <c r="C78" s="100"/>
      <c r="D78" s="100"/>
      <c r="E78" s="100"/>
      <c r="F78" s="100"/>
      <c r="G78" s="100"/>
      <c r="H78" s="100"/>
      <c r="I78" s="2" t="s">
        <v>12</v>
      </c>
      <c r="J78" s="50"/>
      <c r="K78" s="50"/>
      <c r="L78" s="50">
        <f>K78*J78</f>
        <v>0</v>
      </c>
      <c r="M78" s="51"/>
      <c r="N78" s="52" t="str">
        <f t="shared" si="20"/>
        <v/>
      </c>
      <c r="O78" s="113"/>
      <c r="P78" s="113"/>
      <c r="Q78" s="116"/>
      <c r="R78" s="119"/>
      <c r="S78" s="119"/>
      <c r="T78" s="100"/>
      <c r="U78" s="100"/>
      <c r="V78" s="100"/>
      <c r="W78" s="100"/>
    </row>
    <row r="79" spans="1:23" x14ac:dyDescent="0.3">
      <c r="A79" s="3"/>
      <c r="B79" s="3"/>
      <c r="C79" s="3"/>
      <c r="D79" s="3"/>
      <c r="E79" s="3"/>
      <c r="F79" s="3"/>
      <c r="G79" s="3"/>
      <c r="H79" s="3"/>
      <c r="I79" s="3"/>
      <c r="J79" s="5"/>
      <c r="K79" s="5"/>
      <c r="L79" s="5"/>
      <c r="M79" s="5"/>
      <c r="N79" s="54"/>
      <c r="O79" s="62"/>
      <c r="P79" s="14"/>
      <c r="Q79" s="62"/>
      <c r="R79" s="12"/>
      <c r="S79" s="12"/>
      <c r="T79" s="4"/>
      <c r="U79" s="4"/>
      <c r="V79" s="4"/>
      <c r="W79" s="4"/>
    </row>
  </sheetData>
  <mergeCells count="221">
    <mergeCell ref="E74:E78"/>
    <mergeCell ref="D62:D66"/>
    <mergeCell ref="E56:E60"/>
    <mergeCell ref="F74:F78"/>
    <mergeCell ref="D44:D48"/>
    <mergeCell ref="E44:E48"/>
    <mergeCell ref="F62:F66"/>
    <mergeCell ref="G74:G78"/>
    <mergeCell ref="D50:D54"/>
    <mergeCell ref="E68:E72"/>
    <mergeCell ref="F68:F72"/>
    <mergeCell ref="G68:G72"/>
    <mergeCell ref="A74:A78"/>
    <mergeCell ref="A56:A60"/>
    <mergeCell ref="D74:D78"/>
    <mergeCell ref="D56:D60"/>
    <mergeCell ref="C74:C78"/>
    <mergeCell ref="B74:B78"/>
    <mergeCell ref="A68:A72"/>
    <mergeCell ref="B68:B72"/>
    <mergeCell ref="C68:C72"/>
    <mergeCell ref="A62:A66"/>
    <mergeCell ref="B62:B66"/>
    <mergeCell ref="C62:C66"/>
    <mergeCell ref="D68:D72"/>
    <mergeCell ref="A38:A42"/>
    <mergeCell ref="B38:B42"/>
    <mergeCell ref="C38:C42"/>
    <mergeCell ref="E38:E42"/>
    <mergeCell ref="F38:F42"/>
    <mergeCell ref="G38:G42"/>
    <mergeCell ref="E62:E66"/>
    <mergeCell ref="B56:B60"/>
    <mergeCell ref="C56:C60"/>
    <mergeCell ref="A44:A48"/>
    <mergeCell ref="A50:A54"/>
    <mergeCell ref="B44:B48"/>
    <mergeCell ref="C44:C48"/>
    <mergeCell ref="B50:B54"/>
    <mergeCell ref="C50:C54"/>
    <mergeCell ref="E50:E54"/>
    <mergeCell ref="F44:F48"/>
    <mergeCell ref="G44:G48"/>
    <mergeCell ref="D38:D42"/>
    <mergeCell ref="F50:F54"/>
    <mergeCell ref="G50:G54"/>
    <mergeCell ref="F56:F60"/>
    <mergeCell ref="Q74:Q78"/>
    <mergeCell ref="P74:P78"/>
    <mergeCell ref="O74:O78"/>
    <mergeCell ref="H74:H78"/>
    <mergeCell ref="R68:R72"/>
    <mergeCell ref="S68:S72"/>
    <mergeCell ref="O68:O72"/>
    <mergeCell ref="P68:P72"/>
    <mergeCell ref="Q68:Q72"/>
    <mergeCell ref="H68:H72"/>
    <mergeCell ref="V50:V54"/>
    <mergeCell ref="W56:W60"/>
    <mergeCell ref="S74:S78"/>
    <mergeCell ref="R74:R78"/>
    <mergeCell ref="U74:U78"/>
    <mergeCell ref="V74:V78"/>
    <mergeCell ref="U62:U66"/>
    <mergeCell ref="V62:V66"/>
    <mergeCell ref="W74:W78"/>
    <mergeCell ref="W68:W72"/>
    <mergeCell ref="V68:V72"/>
    <mergeCell ref="U68:U72"/>
    <mergeCell ref="T62:T66"/>
    <mergeCell ref="W62:W66"/>
    <mergeCell ref="T74:T78"/>
    <mergeCell ref="R62:R66"/>
    <mergeCell ref="S62:S66"/>
    <mergeCell ref="T56:T60"/>
    <mergeCell ref="U50:U54"/>
    <mergeCell ref="V38:V42"/>
    <mergeCell ref="T44:T48"/>
    <mergeCell ref="P56:P60"/>
    <mergeCell ref="Q56:Q60"/>
    <mergeCell ref="G26:G30"/>
    <mergeCell ref="T68:T72"/>
    <mergeCell ref="U14:U18"/>
    <mergeCell ref="V14:V18"/>
    <mergeCell ref="U56:U60"/>
    <mergeCell ref="V56:V60"/>
    <mergeCell ref="S38:S42"/>
    <mergeCell ref="T26:T30"/>
    <mergeCell ref="U26:U30"/>
    <mergeCell ref="V26:V30"/>
    <mergeCell ref="Q62:Q66"/>
    <mergeCell ref="H62:H66"/>
    <mergeCell ref="O62:O66"/>
    <mergeCell ref="P62:P66"/>
    <mergeCell ref="G62:G66"/>
    <mergeCell ref="H56:H60"/>
    <mergeCell ref="O56:O60"/>
    <mergeCell ref="G56:G60"/>
    <mergeCell ref="R56:R60"/>
    <mergeCell ref="S56:S60"/>
    <mergeCell ref="W38:W42"/>
    <mergeCell ref="W26:W30"/>
    <mergeCell ref="W50:W54"/>
    <mergeCell ref="A2:A6"/>
    <mergeCell ref="B2:B6"/>
    <mergeCell ref="C2:C6"/>
    <mergeCell ref="E2:E6"/>
    <mergeCell ref="F2:F6"/>
    <mergeCell ref="G2:G6"/>
    <mergeCell ref="H2:H6"/>
    <mergeCell ref="O2:O6"/>
    <mergeCell ref="P2:P6"/>
    <mergeCell ref="D2:D6"/>
    <mergeCell ref="V44:V48"/>
    <mergeCell ref="W44:W48"/>
    <mergeCell ref="Q44:Q48"/>
    <mergeCell ref="R44:R48"/>
    <mergeCell ref="S44:S48"/>
    <mergeCell ref="T2:T6"/>
    <mergeCell ref="T38:T42"/>
    <mergeCell ref="H44:H48"/>
    <mergeCell ref="O44:O48"/>
    <mergeCell ref="O26:O30"/>
    <mergeCell ref="P38:P42"/>
    <mergeCell ref="S20:S24"/>
    <mergeCell ref="O20:O24"/>
    <mergeCell ref="V2:V6"/>
    <mergeCell ref="W2:W6"/>
    <mergeCell ref="T20:T24"/>
    <mergeCell ref="U20:U24"/>
    <mergeCell ref="W20:W24"/>
    <mergeCell ref="U8:U12"/>
    <mergeCell ref="V8:V12"/>
    <mergeCell ref="W8:W12"/>
    <mergeCell ref="W14:W18"/>
    <mergeCell ref="T8:T12"/>
    <mergeCell ref="T14:T18"/>
    <mergeCell ref="V20:V24"/>
    <mergeCell ref="R14:R18"/>
    <mergeCell ref="S14:S18"/>
    <mergeCell ref="R8:R12"/>
    <mergeCell ref="S8:S12"/>
    <mergeCell ref="U44:U48"/>
    <mergeCell ref="U38:U42"/>
    <mergeCell ref="G14:G18"/>
    <mergeCell ref="U2:U6"/>
    <mergeCell ref="Q26:Q30"/>
    <mergeCell ref="R26:R30"/>
    <mergeCell ref="S26:S30"/>
    <mergeCell ref="Q2:Q6"/>
    <mergeCell ref="R2:R6"/>
    <mergeCell ref="S2:S6"/>
    <mergeCell ref="H14:H18"/>
    <mergeCell ref="O14:O18"/>
    <mergeCell ref="H26:H30"/>
    <mergeCell ref="P14:P18"/>
    <mergeCell ref="Q8:Q12"/>
    <mergeCell ref="G20:G24"/>
    <mergeCell ref="P20:P24"/>
    <mergeCell ref="Q20:Q24"/>
    <mergeCell ref="R20:R24"/>
    <mergeCell ref="H8:H12"/>
    <mergeCell ref="Q14:Q18"/>
    <mergeCell ref="O8:O12"/>
    <mergeCell ref="G8:G12"/>
    <mergeCell ref="H20:H24"/>
    <mergeCell ref="Q50:Q54"/>
    <mergeCell ref="R50:R54"/>
    <mergeCell ref="S50:S54"/>
    <mergeCell ref="T50:T54"/>
    <mergeCell ref="H50:H54"/>
    <mergeCell ref="O50:O54"/>
    <mergeCell ref="P50:P54"/>
    <mergeCell ref="H38:H42"/>
    <mergeCell ref="O38:O42"/>
    <mergeCell ref="Q38:Q42"/>
    <mergeCell ref="R38:R42"/>
    <mergeCell ref="P44:P48"/>
    <mergeCell ref="A8:A12"/>
    <mergeCell ref="D8:D12"/>
    <mergeCell ref="E8:E12"/>
    <mergeCell ref="E20:E24"/>
    <mergeCell ref="F20:F24"/>
    <mergeCell ref="F26:F30"/>
    <mergeCell ref="A26:A30"/>
    <mergeCell ref="B26:B30"/>
    <mergeCell ref="C26:C30"/>
    <mergeCell ref="E26:E30"/>
    <mergeCell ref="A32:A36"/>
    <mergeCell ref="B32:B36"/>
    <mergeCell ref="C32:C36"/>
    <mergeCell ref="D32:D36"/>
    <mergeCell ref="E32:E36"/>
    <mergeCell ref="F32:F36"/>
    <mergeCell ref="G32:G36"/>
    <mergeCell ref="D26:D30"/>
    <mergeCell ref="H32:H36"/>
    <mergeCell ref="T32:T36"/>
    <mergeCell ref="U32:U36"/>
    <mergeCell ref="V32:V36"/>
    <mergeCell ref="W32:W36"/>
    <mergeCell ref="D14:D18"/>
    <mergeCell ref="A20:A24"/>
    <mergeCell ref="B20:B24"/>
    <mergeCell ref="C20:C24"/>
    <mergeCell ref="F8:F12"/>
    <mergeCell ref="A14:A18"/>
    <mergeCell ref="B14:B18"/>
    <mergeCell ref="C14:C18"/>
    <mergeCell ref="E14:E18"/>
    <mergeCell ref="F14:F18"/>
    <mergeCell ref="B8:B12"/>
    <mergeCell ref="C8:C12"/>
    <mergeCell ref="D20:D24"/>
    <mergeCell ref="O32:O36"/>
    <mergeCell ref="P32:P36"/>
    <mergeCell ref="Q32:Q36"/>
    <mergeCell ref="R32:R36"/>
    <mergeCell ref="S32:S36"/>
    <mergeCell ref="P26:P30"/>
    <mergeCell ref="P8:P12"/>
  </mergeCells>
  <phoneticPr fontId="8" type="noConversion"/>
  <conditionalFormatting sqref="R2:R6">
    <cfRule type="containsText" dxfId="204" priority="469" operator="containsText" text="Unknown">
      <formula>NOT(ISERROR(SEARCH("Unknown",R2)))</formula>
    </cfRule>
  </conditionalFormatting>
  <conditionalFormatting sqref="R8:R12">
    <cfRule type="containsText" dxfId="203" priority="821" operator="containsText" text="Unknown">
      <formula>NOT(ISERROR(SEARCH("Unknown",R8)))</formula>
    </cfRule>
  </conditionalFormatting>
  <conditionalFormatting sqref="R14:R18">
    <cfRule type="containsText" dxfId="202" priority="261" operator="containsText" text="Unknown">
      <formula>NOT(ISERROR(SEARCH("Unknown",R14)))</formula>
    </cfRule>
  </conditionalFormatting>
  <conditionalFormatting sqref="R20:R24">
    <cfRule type="containsText" dxfId="201" priority="277" operator="containsText" text="Unknown">
      <formula>NOT(ISERROR(SEARCH("Unknown",R20)))</formula>
    </cfRule>
  </conditionalFormatting>
  <conditionalFormatting sqref="R26:R42 R49:S49 R55:S55 R56:R60 R62:R66 R67:S67 R68:R72 R73:S73 R74:R78 R79:S79">
    <cfRule type="containsText" dxfId="200" priority="837" operator="containsText" text="Unknown">
      <formula>NOT(ISERROR(SEARCH("Unknown",R26)))</formula>
    </cfRule>
  </conditionalFormatting>
  <conditionalFormatting sqref="R32:R36">
    <cfRule type="containsText" dxfId="199" priority="78" operator="containsText" text="Unknown">
      <formula>NOT(ISERROR(SEARCH("Unknown",R32)))</formula>
    </cfRule>
  </conditionalFormatting>
  <conditionalFormatting sqref="R44:R48">
    <cfRule type="containsText" dxfId="198" priority="94" operator="containsText" text="Unknown">
      <formula>NOT(ISERROR(SEARCH("Unknown",R44)))</formula>
    </cfRule>
  </conditionalFormatting>
  <conditionalFormatting sqref="R50:R54">
    <cfRule type="containsText" dxfId="197" priority="229" operator="containsText" text="Unknown">
      <formula>NOT(ISERROR(SEARCH("Unknown",R50)))</formula>
    </cfRule>
  </conditionalFormatting>
  <conditionalFormatting sqref="S2">
    <cfRule type="containsText" dxfId="196" priority="457" operator="containsText" text="Unknown">
      <formula>NOT(ISERROR(SEARCH("Unknown",S2)))</formula>
    </cfRule>
    <cfRule type="containsText" dxfId="195" priority="465" operator="containsText" text="Unknown">
      <formula>NOT(ISERROR(SEARCH("Unknown",S2)))</formula>
    </cfRule>
  </conditionalFormatting>
  <conditionalFormatting sqref="S8">
    <cfRule type="containsText" dxfId="194" priority="605" operator="containsText" text="Unknown">
      <formula>NOT(ISERROR(SEARCH("Unknown",S8)))</formula>
    </cfRule>
    <cfRule type="containsText" dxfId="193" priority="613" operator="containsText" text="Unknown">
      <formula>NOT(ISERROR(SEARCH("Unknown",S8)))</formula>
    </cfRule>
  </conditionalFormatting>
  <conditionalFormatting sqref="S14">
    <cfRule type="containsText" dxfId="192" priority="257" operator="containsText" text="Unknown">
      <formula>NOT(ISERROR(SEARCH("Unknown",S14)))</formula>
    </cfRule>
    <cfRule type="containsText" dxfId="191" priority="249" operator="containsText" text="Unknown">
      <formula>NOT(ISERROR(SEARCH("Unknown",S14)))</formula>
    </cfRule>
  </conditionalFormatting>
  <conditionalFormatting sqref="S20">
    <cfRule type="containsText" dxfId="190" priority="265" operator="containsText" text="Unknown">
      <formula>NOT(ISERROR(SEARCH("Unknown",S20)))</formula>
    </cfRule>
    <cfRule type="containsText" dxfId="189" priority="273" operator="containsText" text="Unknown">
      <formula>NOT(ISERROR(SEARCH("Unknown",S20)))</formula>
    </cfRule>
  </conditionalFormatting>
  <conditionalFormatting sqref="S26">
    <cfRule type="containsText" dxfId="188" priority="625" operator="containsText" text="Unknown">
      <formula>NOT(ISERROR(SEARCH("Unknown",S26)))</formula>
    </cfRule>
    <cfRule type="containsText" dxfId="187" priority="617" operator="containsText" text="Unknown">
      <formula>NOT(ISERROR(SEARCH("Unknown",S26)))</formula>
    </cfRule>
  </conditionalFormatting>
  <conditionalFormatting sqref="S32">
    <cfRule type="containsText" dxfId="186" priority="66" operator="containsText" text="Unknown">
      <formula>NOT(ISERROR(SEARCH("Unknown",S32)))</formula>
    </cfRule>
    <cfRule type="containsText" dxfId="185" priority="74" operator="containsText" text="Unknown">
      <formula>NOT(ISERROR(SEARCH("Unknown",S32)))</formula>
    </cfRule>
  </conditionalFormatting>
  <conditionalFormatting sqref="S38">
    <cfRule type="containsText" dxfId="184" priority="529" operator="containsText" text="Unknown">
      <formula>NOT(ISERROR(SEARCH("Unknown",S38)))</formula>
    </cfRule>
    <cfRule type="containsText" dxfId="183" priority="521" operator="containsText" text="Unknown">
      <formula>NOT(ISERROR(SEARCH("Unknown",S38)))</formula>
    </cfRule>
  </conditionalFormatting>
  <conditionalFormatting sqref="S44">
    <cfRule type="containsText" dxfId="182" priority="90" operator="containsText" text="Unknown">
      <formula>NOT(ISERROR(SEARCH("Unknown",S44)))</formula>
    </cfRule>
    <cfRule type="containsText" dxfId="181" priority="82" operator="containsText" text="Unknown">
      <formula>NOT(ISERROR(SEARCH("Unknown",S44)))</formula>
    </cfRule>
  </conditionalFormatting>
  <conditionalFormatting sqref="S50">
    <cfRule type="containsText" dxfId="180" priority="225" operator="containsText" text="Unknown">
      <formula>NOT(ISERROR(SEARCH("Unknown",S50)))</formula>
    </cfRule>
    <cfRule type="containsText" dxfId="179" priority="217" operator="containsText" text="Unknown">
      <formula>NOT(ISERROR(SEARCH("Unknown",S50)))</formula>
    </cfRule>
  </conditionalFormatting>
  <conditionalFormatting sqref="S56">
    <cfRule type="containsText" dxfId="178" priority="557" operator="containsText" text="Unknown">
      <formula>NOT(ISERROR(SEARCH("Unknown",S56)))</formula>
    </cfRule>
    <cfRule type="containsText" dxfId="177" priority="565" operator="containsText" text="Unknown">
      <formula>NOT(ISERROR(SEARCH("Unknown",S56)))</formula>
    </cfRule>
  </conditionalFormatting>
  <conditionalFormatting sqref="S62">
    <cfRule type="containsText" dxfId="176" priority="553" operator="containsText" text="Unknown">
      <formula>NOT(ISERROR(SEARCH("Unknown",S62)))</formula>
    </cfRule>
    <cfRule type="containsText" dxfId="175" priority="545" operator="containsText" text="Unknown">
      <formula>NOT(ISERROR(SEARCH("Unknown",S62)))</formula>
    </cfRule>
  </conditionalFormatting>
  <conditionalFormatting sqref="S68">
    <cfRule type="containsText" dxfId="174" priority="533" operator="containsText" text="Unknown">
      <formula>NOT(ISERROR(SEARCH("Unknown",S68)))</formula>
    </cfRule>
    <cfRule type="containsText" dxfId="173" priority="541" operator="containsText" text="Unknown">
      <formula>NOT(ISERROR(SEARCH("Unknown",S68)))</formula>
    </cfRule>
  </conditionalFormatting>
  <conditionalFormatting sqref="S74">
    <cfRule type="containsText" dxfId="172" priority="581" operator="containsText" text="Unknown">
      <formula>NOT(ISERROR(SEARCH("Unknown",S74)))</formula>
    </cfRule>
    <cfRule type="containsText" dxfId="171" priority="589" operator="containsText" text="Unknown">
      <formula>NOT(ISERROR(SEARCH("Unknown",S74)))</formula>
    </cfRule>
  </conditionalFormatting>
  <dataValidations count="3">
    <dataValidation errorStyle="information" allowBlank="1" showInputMessage="1" showErrorMessage="1" sqref="C8:D8 G56 G74 G68 G61 G50 G1:G26 G32:G48" xr:uid="{097FFCEB-F231-4387-8E24-BD53B0718949}"/>
    <dataValidation type="list" allowBlank="1" showInputMessage="1" showErrorMessage="1" sqref="F67:F78 F1:F61" xr:uid="{F82951EE-A4F5-4160-87F3-9BD7ADDE4FF4}">
      <formula1>"Strategic,Operational,Financial,Reputational"</formula1>
    </dataValidation>
    <dataValidation type="list" allowBlank="1" showInputMessage="1" showErrorMessage="1" sqref="Q79 Q73 Q49 Q55 Q67" xr:uid="{D9B058DE-45EA-4B89-9CDA-FAEF3ED856C9}">
      <formula1>"High risk range: 17-22,Moderate risk range: 11-16,Low risk range: 5-10,Zero risk range: 0-4"</formula1>
    </dataValidation>
  </dataValidations>
  <pageMargins left="0.25" right="0.25" top="0.75" bottom="0.75" header="0.3" footer="0.3"/>
  <pageSetup paperSize="8" scale="43"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471" operator="containsText" id="{8289F1E2-992D-4B29-AAC4-95A23318047F}">
            <xm:f>NOT(ISERROR(SEARCH('Risk tolerance range'!$F$9,R2)))</xm:f>
            <xm:f>'Risk tolerance range'!$F$9</xm:f>
            <x14:dxf>
              <fill>
                <patternFill>
                  <bgColor rgb="FFFF0000"/>
                </patternFill>
              </fill>
            </x14:dxf>
          </x14:cfRule>
          <x14:cfRule type="containsText" priority="470" operator="containsText" id="{5287B4A3-7652-4284-ACF8-CE962D5F69B6}">
            <xm:f>NOT(ISERROR(SEARCH('Risk tolerance range'!$F$7,R2)))</xm:f>
            <xm:f>'Risk tolerance range'!$F$7</xm:f>
            <x14:dxf>
              <fill>
                <patternFill>
                  <bgColor rgb="FF00B050"/>
                </patternFill>
              </fill>
            </x14:dxf>
          </x14:cfRule>
          <x14:cfRule type="containsText" priority="468" operator="containsText" id="{C085E219-34DE-4907-A94E-16402E28E650}">
            <xm:f>NOT(ISERROR(SEARCH('Risk tolerance range'!$F$8,R2)))</xm:f>
            <xm:f>'Risk tolerance range'!$F$8</xm:f>
            <x14:dxf>
              <fill>
                <patternFill>
                  <bgColor rgb="FFFFC000"/>
                </patternFill>
              </fill>
            </x14:dxf>
          </x14:cfRule>
          <xm:sqref>R2:R6</xm:sqref>
        </x14:conditionalFormatting>
        <x14:conditionalFormatting xmlns:xm="http://schemas.microsoft.com/office/excel/2006/main">
          <x14:cfRule type="containsText" priority="823" operator="containsText" id="{FFC88DE0-5E5D-4370-85EE-B971BC2E62D9}">
            <xm:f>NOT(ISERROR(SEARCH('Risk tolerance range'!$F$9,R8)))</xm:f>
            <xm:f>'Risk tolerance range'!$F$9</xm:f>
            <x14:dxf>
              <fill>
                <patternFill>
                  <bgColor rgb="FFFF0000"/>
                </patternFill>
              </fill>
            </x14:dxf>
          </x14:cfRule>
          <x14:cfRule type="containsText" priority="822" operator="containsText" id="{829EBF38-1E37-45CB-901A-8543C685F164}">
            <xm:f>NOT(ISERROR(SEARCH('Risk tolerance range'!$F$7,R8)))</xm:f>
            <xm:f>'Risk tolerance range'!$F$7</xm:f>
            <x14:dxf>
              <fill>
                <patternFill>
                  <bgColor rgb="FF00B050"/>
                </patternFill>
              </fill>
            </x14:dxf>
          </x14:cfRule>
          <x14:cfRule type="containsText" priority="820" operator="containsText" id="{1D0B236D-8CB5-4A08-AE8B-D9B2FA64DD9C}">
            <xm:f>NOT(ISERROR(SEARCH('Risk tolerance range'!$F$8,R8)))</xm:f>
            <xm:f>'Risk tolerance range'!$F$8</xm:f>
            <x14:dxf>
              <fill>
                <patternFill>
                  <bgColor rgb="FFFFC000"/>
                </patternFill>
              </fill>
            </x14:dxf>
          </x14:cfRule>
          <xm:sqref>R8:R12</xm:sqref>
        </x14:conditionalFormatting>
        <x14:conditionalFormatting xmlns:xm="http://schemas.microsoft.com/office/excel/2006/main">
          <x14:cfRule type="containsText" priority="260" operator="containsText" id="{5AF1A9D0-897E-4526-A5F7-26F35CB1BA87}">
            <xm:f>NOT(ISERROR(SEARCH('Risk tolerance range'!$F$8,R14)))</xm:f>
            <xm:f>'Risk tolerance range'!$F$8</xm:f>
            <x14:dxf>
              <fill>
                <patternFill>
                  <bgColor rgb="FFFFC000"/>
                </patternFill>
              </fill>
            </x14:dxf>
          </x14:cfRule>
          <x14:cfRule type="containsText" priority="263" operator="containsText" id="{C21628D1-F4BD-41C6-9E17-101BBE92C4A6}">
            <xm:f>NOT(ISERROR(SEARCH('Risk tolerance range'!$F$9,R14)))</xm:f>
            <xm:f>'Risk tolerance range'!$F$9</xm:f>
            <x14:dxf>
              <fill>
                <patternFill>
                  <bgColor rgb="FFFF0000"/>
                </patternFill>
              </fill>
            </x14:dxf>
          </x14:cfRule>
          <x14:cfRule type="containsText" priority="262" operator="containsText" id="{A06B7EDE-5065-4730-A314-9D8C0AD0E0E8}">
            <xm:f>NOT(ISERROR(SEARCH('Risk tolerance range'!$F$7,R14)))</xm:f>
            <xm:f>'Risk tolerance range'!$F$7</xm:f>
            <x14:dxf>
              <fill>
                <patternFill>
                  <bgColor rgb="FF00B050"/>
                </patternFill>
              </fill>
            </x14:dxf>
          </x14:cfRule>
          <xm:sqref>R14:R18</xm:sqref>
        </x14:conditionalFormatting>
        <x14:conditionalFormatting xmlns:xm="http://schemas.microsoft.com/office/excel/2006/main">
          <x14:cfRule type="containsText" priority="276" operator="containsText" id="{A8F7A772-3E3E-45EB-8220-C58B538C5FC3}">
            <xm:f>NOT(ISERROR(SEARCH('Risk tolerance range'!$F$8,R20)))</xm:f>
            <xm:f>'Risk tolerance range'!$F$8</xm:f>
            <x14:dxf>
              <fill>
                <patternFill>
                  <bgColor rgb="FFFFC000"/>
                </patternFill>
              </fill>
            </x14:dxf>
          </x14:cfRule>
          <x14:cfRule type="containsText" priority="278" operator="containsText" id="{3071E68D-282B-48D7-B0B5-E73E9402E951}">
            <xm:f>NOT(ISERROR(SEARCH('Risk tolerance range'!$F$7,R20)))</xm:f>
            <xm:f>'Risk tolerance range'!$F$7</xm:f>
            <x14:dxf>
              <fill>
                <patternFill>
                  <bgColor rgb="FF00B050"/>
                </patternFill>
              </fill>
            </x14:dxf>
          </x14:cfRule>
          <x14:cfRule type="containsText" priority="279" operator="containsText" id="{F4CD98E6-7D09-47E0-8256-4A1BBFC9C2FB}">
            <xm:f>NOT(ISERROR(SEARCH('Risk tolerance range'!$F$9,R20)))</xm:f>
            <xm:f>'Risk tolerance range'!$F$9</xm:f>
            <x14:dxf>
              <fill>
                <patternFill>
                  <bgColor rgb="FFFF0000"/>
                </patternFill>
              </fill>
            </x14:dxf>
          </x14:cfRule>
          <xm:sqref>R20:R24</xm:sqref>
        </x14:conditionalFormatting>
        <x14:conditionalFormatting xmlns:xm="http://schemas.microsoft.com/office/excel/2006/main">
          <x14:cfRule type="containsText" priority="839" operator="containsText" id="{E552954C-863B-4787-A938-3F263B319247}">
            <xm:f>NOT(ISERROR(SEARCH('Risk tolerance range'!$F$9,R26)))</xm:f>
            <xm:f>'Risk tolerance range'!$F$9</xm:f>
            <x14:dxf>
              <fill>
                <patternFill>
                  <bgColor rgb="FFFF0000"/>
                </patternFill>
              </fill>
            </x14:dxf>
          </x14:cfRule>
          <x14:cfRule type="containsText" priority="838" operator="containsText" id="{DDC555BA-7063-4CD2-AC33-586E96ABEC48}">
            <xm:f>NOT(ISERROR(SEARCH('Risk tolerance range'!$F$7,R26)))</xm:f>
            <xm:f>'Risk tolerance range'!$F$7</xm:f>
            <x14:dxf>
              <fill>
                <patternFill>
                  <bgColor rgb="FF00B050"/>
                </patternFill>
              </fill>
            </x14:dxf>
          </x14:cfRule>
          <xm:sqref>R26:R42 R49:S49 R55:S55 R56:R60 R62:R66 R67:S67 R68:R72 R73:S73 R74:R78 R79:S79</xm:sqref>
        </x14:conditionalFormatting>
        <x14:conditionalFormatting xmlns:xm="http://schemas.microsoft.com/office/excel/2006/main">
          <x14:cfRule type="containsText" priority="77" operator="containsText" id="{DB0980E7-7BA4-4457-A092-3C97F3C4C65F}">
            <xm:f>NOT(ISERROR(SEARCH('Risk tolerance range'!$F$8,R32)))</xm:f>
            <xm:f>'Risk tolerance range'!$F$8</xm:f>
            <x14:dxf>
              <fill>
                <patternFill>
                  <bgColor rgb="FFFFC000"/>
                </patternFill>
              </fill>
            </x14:dxf>
          </x14:cfRule>
          <x14:cfRule type="containsText" priority="79" operator="containsText" id="{299BE55C-77B3-4141-869A-8804473E6F73}">
            <xm:f>NOT(ISERROR(SEARCH('Risk tolerance range'!$F$7,R32)))</xm:f>
            <xm:f>'Risk tolerance range'!$F$7</xm:f>
            <x14:dxf>
              <fill>
                <patternFill>
                  <bgColor rgb="FF00B050"/>
                </patternFill>
              </fill>
            </x14:dxf>
          </x14:cfRule>
          <x14:cfRule type="containsText" priority="80" operator="containsText" id="{0DA72257-13F4-4B99-8EAC-68C592A91B23}">
            <xm:f>NOT(ISERROR(SEARCH('Risk tolerance range'!$F$9,R32)))</xm:f>
            <xm:f>'Risk tolerance range'!$F$9</xm:f>
            <x14:dxf>
              <fill>
                <patternFill>
                  <bgColor rgb="FFFF0000"/>
                </patternFill>
              </fill>
            </x14:dxf>
          </x14:cfRule>
          <xm:sqref>R32:R36</xm:sqref>
        </x14:conditionalFormatting>
        <x14:conditionalFormatting xmlns:xm="http://schemas.microsoft.com/office/excel/2006/main">
          <x14:cfRule type="containsText" priority="93" operator="containsText" id="{E2E0254E-831C-47DE-97B7-4E74FC92C384}">
            <xm:f>NOT(ISERROR(SEARCH('Risk tolerance range'!$F$8,R44)))</xm:f>
            <xm:f>'Risk tolerance range'!$F$8</xm:f>
            <x14:dxf>
              <fill>
                <patternFill>
                  <bgColor rgb="FFFFC000"/>
                </patternFill>
              </fill>
            </x14:dxf>
          </x14:cfRule>
          <x14:cfRule type="containsText" priority="95" operator="containsText" id="{BE06E75F-99C2-4B9B-82C2-6FAAE5DC8110}">
            <xm:f>NOT(ISERROR(SEARCH('Risk tolerance range'!$F$7,R44)))</xm:f>
            <xm:f>'Risk tolerance range'!$F$7</xm:f>
            <x14:dxf>
              <fill>
                <patternFill>
                  <bgColor rgb="FF00B050"/>
                </patternFill>
              </fill>
            </x14:dxf>
          </x14:cfRule>
          <x14:cfRule type="containsText" priority="96" operator="containsText" id="{55A83E75-1723-470B-8D66-3B5D12DA248D}">
            <xm:f>NOT(ISERROR(SEARCH('Risk tolerance range'!$F$9,R44)))</xm:f>
            <xm:f>'Risk tolerance range'!$F$9</xm:f>
            <x14:dxf>
              <fill>
                <patternFill>
                  <bgColor rgb="FFFF0000"/>
                </patternFill>
              </fill>
            </x14:dxf>
          </x14:cfRule>
          <xm:sqref>R44:R48</xm:sqref>
        </x14:conditionalFormatting>
        <x14:conditionalFormatting xmlns:xm="http://schemas.microsoft.com/office/excel/2006/main">
          <x14:cfRule type="containsText" priority="230" operator="containsText" id="{F8EAF862-9183-483D-9F3D-4E6192DF52D4}">
            <xm:f>NOT(ISERROR(SEARCH('Risk tolerance range'!$F$7,R50)))</xm:f>
            <xm:f>'Risk tolerance range'!$F$7</xm:f>
            <x14:dxf>
              <fill>
                <patternFill>
                  <bgColor rgb="FF00B050"/>
                </patternFill>
              </fill>
            </x14:dxf>
          </x14:cfRule>
          <x14:cfRule type="containsText" priority="231" operator="containsText" id="{76C23E64-0D14-4D42-951C-7BF710984C71}">
            <xm:f>NOT(ISERROR(SEARCH('Risk tolerance range'!$F$9,R50)))</xm:f>
            <xm:f>'Risk tolerance range'!$F$9</xm:f>
            <x14:dxf>
              <fill>
                <patternFill>
                  <bgColor rgb="FFFF0000"/>
                </patternFill>
              </fill>
            </x14:dxf>
          </x14:cfRule>
          <x14:cfRule type="containsText" priority="228" operator="containsText" id="{38FE55D5-598B-4969-A756-3F6EB96E0522}">
            <xm:f>NOT(ISERROR(SEARCH('Risk tolerance range'!$F$8,R50)))</xm:f>
            <xm:f>'Risk tolerance range'!$F$8</xm:f>
            <x14:dxf>
              <fill>
                <patternFill>
                  <bgColor rgb="FFFFC000"/>
                </patternFill>
              </fill>
            </x14:dxf>
          </x14:cfRule>
          <xm:sqref>R50:R54</xm:sqref>
        </x14:conditionalFormatting>
        <x14:conditionalFormatting xmlns:xm="http://schemas.microsoft.com/office/excel/2006/main">
          <x14:cfRule type="containsText" priority="836" operator="containsText" id="{DDCD0709-14F4-4F6A-B1FD-176C6FDE3504}">
            <xm:f>NOT(ISERROR(SEARCH('Risk tolerance range'!$F$8,R26)))</xm:f>
            <xm:f>'Risk tolerance range'!$F$8</xm:f>
            <x14:dxf>
              <fill>
                <patternFill>
                  <bgColor rgb="FFFFC000"/>
                </patternFill>
              </fill>
            </x14:dxf>
          </x14:cfRule>
          <xm:sqref>R73:S73 R79:S79 R55:S55 R67:S67 R49:S49 R26:R42 R56:R60 R62:R66 R68:R72 R74:R78</xm:sqref>
        </x14:conditionalFormatting>
        <x14:conditionalFormatting xmlns:xm="http://schemas.microsoft.com/office/excel/2006/main">
          <x14:cfRule type="containsText" priority="456" operator="containsText" id="{243357C5-B708-464E-BA6A-F976BE3655ED}">
            <xm:f>NOT(ISERROR(SEARCH('Risk tolerance range'!$F$8,S2)))</xm:f>
            <xm:f>'Risk tolerance range'!$F$8</xm:f>
            <x14:dxf>
              <fill>
                <patternFill>
                  <bgColor rgb="FFFFC000"/>
                </patternFill>
              </fill>
            </x14:dxf>
          </x14:cfRule>
          <x14:cfRule type="containsText" priority="458" operator="containsText" id="{072E3D80-7DA1-433D-A5F6-43D3795427CE}">
            <xm:f>NOT(ISERROR(SEARCH('Risk tolerance range'!$F$7,S2)))</xm:f>
            <xm:f>'Risk tolerance range'!$F$7</xm:f>
            <x14:dxf>
              <fill>
                <patternFill>
                  <bgColor rgb="FF00B050"/>
                </patternFill>
              </fill>
            </x14:dxf>
          </x14:cfRule>
          <x14:cfRule type="containsText" priority="459" operator="containsText" id="{34709067-DC8D-478D-9C43-EBBBF06EF726}">
            <xm:f>NOT(ISERROR(SEARCH('Risk tolerance range'!$F$9,S2)))</xm:f>
            <xm:f>'Risk tolerance range'!$F$9</xm:f>
            <x14:dxf>
              <fill>
                <patternFill>
                  <bgColor rgb="FFFF0000"/>
                </patternFill>
              </fill>
            </x14:dxf>
          </x14:cfRule>
          <x14:cfRule type="containsText" priority="464" operator="containsText" id="{D8C3E4F5-C56E-4482-8B1F-B781D6FFD5FF}">
            <xm:f>NOT(ISERROR(SEARCH('Risk tolerance range'!$F$8,S2)))</xm:f>
            <xm:f>'Risk tolerance range'!$F$8</xm:f>
            <x14:dxf>
              <fill>
                <patternFill>
                  <bgColor rgb="FFFFC000"/>
                </patternFill>
              </fill>
            </x14:dxf>
          </x14:cfRule>
          <x14:cfRule type="containsText" priority="466" operator="containsText" id="{6B3C9ED5-B749-41D7-928A-BC8AFCCA8693}">
            <xm:f>NOT(ISERROR(SEARCH('Risk tolerance range'!$F$7,S2)))</xm:f>
            <xm:f>'Risk tolerance range'!$F$7</xm:f>
            <x14:dxf>
              <fill>
                <patternFill>
                  <bgColor rgb="FF00B050"/>
                </patternFill>
              </fill>
            </x14:dxf>
          </x14:cfRule>
          <x14:cfRule type="containsText" priority="467" operator="containsText" id="{E510C7A2-524F-4ACA-8EB7-1BF8FD53B40E}">
            <xm:f>NOT(ISERROR(SEARCH('Risk tolerance range'!$F$9,S2)))</xm:f>
            <xm:f>'Risk tolerance range'!$F$9</xm:f>
            <x14:dxf>
              <fill>
                <patternFill>
                  <bgColor rgb="FFFF0000"/>
                </patternFill>
              </fill>
            </x14:dxf>
          </x14:cfRule>
          <xm:sqref>S2</xm:sqref>
        </x14:conditionalFormatting>
        <x14:conditionalFormatting xmlns:xm="http://schemas.microsoft.com/office/excel/2006/main">
          <x14:cfRule type="containsText" priority="460" operator="containsText" id="{5FB8451A-3ABD-4015-A427-DB353AE157F5}">
            <xm:f>NOT(ISERROR(SEARCH('Risk tolerance range'!$G$10,S2)))</xm:f>
            <xm:f>'Risk tolerance range'!$G$10</xm:f>
            <x14:dxf>
              <fill>
                <patternFill>
                  <bgColor rgb="FFFFFF00"/>
                </patternFill>
              </fill>
            </x14:dxf>
          </x14:cfRule>
          <x14:cfRule type="containsText" priority="463" operator="containsText" id="{EA58525C-F060-40C9-9402-868F1F7F60B5}">
            <xm:f>NOT(ISERROR(SEARCH('Risk tolerance range'!$G$7,S2)))</xm:f>
            <xm:f>'Risk tolerance range'!$G$7</xm:f>
            <x14:dxf>
              <fill>
                <patternFill>
                  <bgColor rgb="FF00B050"/>
                </patternFill>
              </fill>
            </x14:dxf>
          </x14:cfRule>
          <x14:cfRule type="containsText" priority="462" operator="containsText" id="{10857373-8B24-4570-AAF8-ACAC5C253159}">
            <xm:f>NOT(ISERROR(SEARCH('Risk tolerance range'!$G$8,S2)))</xm:f>
            <xm:f>'Risk tolerance range'!$G$8</xm:f>
            <x14:dxf>
              <fill>
                <patternFill>
                  <bgColor rgb="FF00B050"/>
                </patternFill>
              </fill>
            </x14:dxf>
          </x14:cfRule>
          <x14:cfRule type="containsText" priority="461" operator="containsText" id="{11763DFD-D012-43EA-BFE4-7A34957FD4C9}">
            <xm:f>NOT(ISERROR(SEARCH('Risk tolerance range'!$G$9,S2)))</xm:f>
            <xm:f>'Risk tolerance range'!$G$9</xm:f>
            <x14:dxf>
              <fill>
                <patternFill>
                  <bgColor rgb="FFFF0000"/>
                </patternFill>
              </fill>
            </x14:dxf>
          </x14:cfRule>
          <xm:sqref>S2:S6</xm:sqref>
        </x14:conditionalFormatting>
        <x14:conditionalFormatting xmlns:xm="http://schemas.microsoft.com/office/excel/2006/main">
          <x14:cfRule type="containsText" priority="606" operator="containsText" id="{B40EB687-4762-42FD-AEE0-161FD853850B}">
            <xm:f>NOT(ISERROR(SEARCH('Risk tolerance range'!$F$7,S8)))</xm:f>
            <xm:f>'Risk tolerance range'!$F$7</xm:f>
            <x14:dxf>
              <fill>
                <patternFill>
                  <bgColor rgb="FF00B050"/>
                </patternFill>
              </fill>
            </x14:dxf>
          </x14:cfRule>
          <x14:cfRule type="containsText" priority="604" operator="containsText" id="{BB5D8AE2-BBD1-40BB-9DF8-0B64BC860BB1}">
            <xm:f>NOT(ISERROR(SEARCH('Risk tolerance range'!$F$8,S8)))</xm:f>
            <xm:f>'Risk tolerance range'!$F$8</xm:f>
            <x14:dxf>
              <fill>
                <patternFill>
                  <bgColor rgb="FFFFC000"/>
                </patternFill>
              </fill>
            </x14:dxf>
          </x14:cfRule>
          <x14:cfRule type="containsText" priority="612" operator="containsText" id="{9A00281F-C590-464B-95FC-98E36E9E7CDF}">
            <xm:f>NOT(ISERROR(SEARCH('Risk tolerance range'!$F$8,S8)))</xm:f>
            <xm:f>'Risk tolerance range'!$F$8</xm:f>
            <x14:dxf>
              <fill>
                <patternFill>
                  <bgColor rgb="FFFFC000"/>
                </patternFill>
              </fill>
            </x14:dxf>
          </x14:cfRule>
          <x14:cfRule type="containsText" priority="615" operator="containsText" id="{E5B7972C-76FC-4D87-A5BC-EAB13EDDBFF7}">
            <xm:f>NOT(ISERROR(SEARCH('Risk tolerance range'!$F$9,S8)))</xm:f>
            <xm:f>'Risk tolerance range'!$F$9</xm:f>
            <x14:dxf>
              <fill>
                <patternFill>
                  <bgColor rgb="FFFF0000"/>
                </patternFill>
              </fill>
            </x14:dxf>
          </x14:cfRule>
          <x14:cfRule type="containsText" priority="614" operator="containsText" id="{BD023582-2EEB-4FE9-A815-D0773344C2D1}">
            <xm:f>NOT(ISERROR(SEARCH('Risk tolerance range'!$F$7,S8)))</xm:f>
            <xm:f>'Risk tolerance range'!$F$7</xm:f>
            <x14:dxf>
              <fill>
                <patternFill>
                  <bgColor rgb="FF00B050"/>
                </patternFill>
              </fill>
            </x14:dxf>
          </x14:cfRule>
          <x14:cfRule type="containsText" priority="607" operator="containsText" id="{518DA0E5-CDFE-4E5F-B490-BF82D6C5F908}">
            <xm:f>NOT(ISERROR(SEARCH('Risk tolerance range'!$F$9,S8)))</xm:f>
            <xm:f>'Risk tolerance range'!$F$9</xm:f>
            <x14:dxf>
              <fill>
                <patternFill>
                  <bgColor rgb="FFFF0000"/>
                </patternFill>
              </fill>
            </x14:dxf>
          </x14:cfRule>
          <xm:sqref>S8</xm:sqref>
        </x14:conditionalFormatting>
        <x14:conditionalFormatting xmlns:xm="http://schemas.microsoft.com/office/excel/2006/main">
          <x14:cfRule type="containsText" priority="609" operator="containsText" id="{ABEF6FAA-3AD2-48F5-B19D-5A04488801E9}">
            <xm:f>NOT(ISERROR(SEARCH('Risk tolerance range'!$G$9,S8)))</xm:f>
            <xm:f>'Risk tolerance range'!$G$9</xm:f>
            <x14:dxf>
              <fill>
                <patternFill>
                  <bgColor rgb="FFFF0000"/>
                </patternFill>
              </fill>
            </x14:dxf>
          </x14:cfRule>
          <x14:cfRule type="containsText" priority="610" operator="containsText" id="{93B84C82-042E-44B1-ACDF-8C3A8E3317A6}">
            <xm:f>NOT(ISERROR(SEARCH('Risk tolerance range'!$G$8,S8)))</xm:f>
            <xm:f>'Risk tolerance range'!$G$8</xm:f>
            <x14:dxf>
              <fill>
                <patternFill>
                  <bgColor rgb="FF00B050"/>
                </patternFill>
              </fill>
            </x14:dxf>
          </x14:cfRule>
          <x14:cfRule type="containsText" priority="611" operator="containsText" id="{63ACDD35-C27C-4346-A4C5-BA4CEB223981}">
            <xm:f>NOT(ISERROR(SEARCH('Risk tolerance range'!$G$7,S8)))</xm:f>
            <xm:f>'Risk tolerance range'!$G$7</xm:f>
            <x14:dxf>
              <fill>
                <patternFill>
                  <bgColor rgb="FF00B050"/>
                </patternFill>
              </fill>
            </x14:dxf>
          </x14:cfRule>
          <x14:cfRule type="containsText" priority="608" operator="containsText" id="{EC5A220C-9C29-4CF9-9816-E07FAF846AF8}">
            <xm:f>NOT(ISERROR(SEARCH('Risk tolerance range'!$G$10,S8)))</xm:f>
            <xm:f>'Risk tolerance range'!$G$10</xm:f>
            <x14:dxf>
              <fill>
                <patternFill>
                  <bgColor rgb="FFFFFF00"/>
                </patternFill>
              </fill>
            </x14:dxf>
          </x14:cfRule>
          <xm:sqref>S8:S12</xm:sqref>
        </x14:conditionalFormatting>
        <x14:conditionalFormatting xmlns:xm="http://schemas.microsoft.com/office/excel/2006/main">
          <x14:cfRule type="containsText" priority="256" operator="containsText" id="{76A6DBDD-96B9-4CB6-8DBD-09F886591F2A}">
            <xm:f>NOT(ISERROR(SEARCH('Risk tolerance range'!$F$8,S14)))</xm:f>
            <xm:f>'Risk tolerance range'!$F$8</xm:f>
            <x14:dxf>
              <fill>
                <patternFill>
                  <bgColor rgb="FFFFC000"/>
                </patternFill>
              </fill>
            </x14:dxf>
          </x14:cfRule>
          <x14:cfRule type="containsText" priority="258" operator="containsText" id="{A7CC2014-5BB5-41C6-9EDD-8BAE9C7683D3}">
            <xm:f>NOT(ISERROR(SEARCH('Risk tolerance range'!$F$7,S14)))</xm:f>
            <xm:f>'Risk tolerance range'!$F$7</xm:f>
            <x14:dxf>
              <fill>
                <patternFill>
                  <bgColor rgb="FF00B050"/>
                </patternFill>
              </fill>
            </x14:dxf>
          </x14:cfRule>
          <x14:cfRule type="containsText" priority="259" operator="containsText" id="{5D1FBCD5-7DF5-4149-AA17-FE2811B4FE63}">
            <xm:f>NOT(ISERROR(SEARCH('Risk tolerance range'!$F$9,S14)))</xm:f>
            <xm:f>'Risk tolerance range'!$F$9</xm:f>
            <x14:dxf>
              <fill>
                <patternFill>
                  <bgColor rgb="FFFF0000"/>
                </patternFill>
              </fill>
            </x14:dxf>
          </x14:cfRule>
          <x14:cfRule type="containsText" priority="248" operator="containsText" id="{1674C2F1-1315-4856-9A04-8D90D9BE35A5}">
            <xm:f>NOT(ISERROR(SEARCH('Risk tolerance range'!$F$8,S14)))</xm:f>
            <xm:f>'Risk tolerance range'!$F$8</xm:f>
            <x14:dxf>
              <fill>
                <patternFill>
                  <bgColor rgb="FFFFC000"/>
                </patternFill>
              </fill>
            </x14:dxf>
          </x14:cfRule>
          <x14:cfRule type="containsText" priority="250" operator="containsText" id="{92E8D9E5-78EF-44E8-82E5-697C735FC415}">
            <xm:f>NOT(ISERROR(SEARCH('Risk tolerance range'!$F$7,S14)))</xm:f>
            <xm:f>'Risk tolerance range'!$F$7</xm:f>
            <x14:dxf>
              <fill>
                <patternFill>
                  <bgColor rgb="FF00B050"/>
                </patternFill>
              </fill>
            </x14:dxf>
          </x14:cfRule>
          <x14:cfRule type="containsText" priority="251" operator="containsText" id="{E5019382-2AF0-4625-8D25-700A8021C140}">
            <xm:f>NOT(ISERROR(SEARCH('Risk tolerance range'!$F$9,S14)))</xm:f>
            <xm:f>'Risk tolerance range'!$F$9</xm:f>
            <x14:dxf>
              <fill>
                <patternFill>
                  <bgColor rgb="FFFF0000"/>
                </patternFill>
              </fill>
            </x14:dxf>
          </x14:cfRule>
          <xm:sqref>S14</xm:sqref>
        </x14:conditionalFormatting>
        <x14:conditionalFormatting xmlns:xm="http://schemas.microsoft.com/office/excel/2006/main">
          <x14:cfRule type="containsText" priority="255" operator="containsText" id="{F4B00391-A9BD-47C1-9130-05499770FE19}">
            <xm:f>NOT(ISERROR(SEARCH('Risk tolerance range'!$G$7,S14)))</xm:f>
            <xm:f>'Risk tolerance range'!$G$7</xm:f>
            <x14:dxf>
              <fill>
                <patternFill>
                  <bgColor rgb="FF00B050"/>
                </patternFill>
              </fill>
            </x14:dxf>
          </x14:cfRule>
          <x14:cfRule type="containsText" priority="254" operator="containsText" id="{F7B7B671-30B7-4A7C-936D-BE09DC3A9297}">
            <xm:f>NOT(ISERROR(SEARCH('Risk tolerance range'!$G$8,S14)))</xm:f>
            <xm:f>'Risk tolerance range'!$G$8</xm:f>
            <x14:dxf>
              <fill>
                <patternFill>
                  <bgColor rgb="FF00B050"/>
                </patternFill>
              </fill>
            </x14:dxf>
          </x14:cfRule>
          <x14:cfRule type="containsText" priority="253" operator="containsText" id="{3B0C41BB-5C5B-488A-BBF4-320C32D08EC4}">
            <xm:f>NOT(ISERROR(SEARCH('Risk tolerance range'!$G$9,S14)))</xm:f>
            <xm:f>'Risk tolerance range'!$G$9</xm:f>
            <x14:dxf>
              <fill>
                <patternFill>
                  <bgColor rgb="FFFF0000"/>
                </patternFill>
              </fill>
            </x14:dxf>
          </x14:cfRule>
          <x14:cfRule type="containsText" priority="252" operator="containsText" id="{54801EC6-C750-4720-B5D4-19D294CDC16E}">
            <xm:f>NOT(ISERROR(SEARCH('Risk tolerance range'!$G$10,S14)))</xm:f>
            <xm:f>'Risk tolerance range'!$G$10</xm:f>
            <x14:dxf>
              <fill>
                <patternFill>
                  <bgColor rgb="FFFFFF00"/>
                </patternFill>
              </fill>
            </x14:dxf>
          </x14:cfRule>
          <xm:sqref>S14:S18</xm:sqref>
        </x14:conditionalFormatting>
        <x14:conditionalFormatting xmlns:xm="http://schemas.microsoft.com/office/excel/2006/main">
          <x14:cfRule type="containsText" priority="264" operator="containsText" id="{122CD970-F685-4DCB-BD9A-8A63890761FE}">
            <xm:f>NOT(ISERROR(SEARCH('Risk tolerance range'!$F$8,S20)))</xm:f>
            <xm:f>'Risk tolerance range'!$F$8</xm:f>
            <x14:dxf>
              <fill>
                <patternFill>
                  <bgColor rgb="FFFFC000"/>
                </patternFill>
              </fill>
            </x14:dxf>
          </x14:cfRule>
          <x14:cfRule type="containsText" priority="266" operator="containsText" id="{E15A06EC-AAAD-4B79-8599-51A608E01CBA}">
            <xm:f>NOT(ISERROR(SEARCH('Risk tolerance range'!$F$7,S20)))</xm:f>
            <xm:f>'Risk tolerance range'!$F$7</xm:f>
            <x14:dxf>
              <fill>
                <patternFill>
                  <bgColor rgb="FF00B050"/>
                </patternFill>
              </fill>
            </x14:dxf>
          </x14:cfRule>
          <x14:cfRule type="containsText" priority="267" operator="containsText" id="{3DB3ADFB-9D63-478E-82ED-12454DDD6F48}">
            <xm:f>NOT(ISERROR(SEARCH('Risk tolerance range'!$F$9,S20)))</xm:f>
            <xm:f>'Risk tolerance range'!$F$9</xm:f>
            <x14:dxf>
              <fill>
                <patternFill>
                  <bgColor rgb="FFFF0000"/>
                </patternFill>
              </fill>
            </x14:dxf>
          </x14:cfRule>
          <x14:cfRule type="containsText" priority="272" operator="containsText" id="{3AFA97EE-F046-4833-93E6-FC72AAE46C35}">
            <xm:f>NOT(ISERROR(SEARCH('Risk tolerance range'!$F$8,S20)))</xm:f>
            <xm:f>'Risk tolerance range'!$F$8</xm:f>
            <x14:dxf>
              <fill>
                <patternFill>
                  <bgColor rgb="FFFFC000"/>
                </patternFill>
              </fill>
            </x14:dxf>
          </x14:cfRule>
          <x14:cfRule type="containsText" priority="274" operator="containsText" id="{51BDC6A1-6F9E-4EED-AC8C-B3308C832BE4}">
            <xm:f>NOT(ISERROR(SEARCH('Risk tolerance range'!$F$7,S20)))</xm:f>
            <xm:f>'Risk tolerance range'!$F$7</xm:f>
            <x14:dxf>
              <fill>
                <patternFill>
                  <bgColor rgb="FF00B050"/>
                </patternFill>
              </fill>
            </x14:dxf>
          </x14:cfRule>
          <x14:cfRule type="containsText" priority="275" operator="containsText" id="{E5973759-8D70-4EDB-BFD8-88C6D1ECA24E}">
            <xm:f>NOT(ISERROR(SEARCH('Risk tolerance range'!$F$9,S20)))</xm:f>
            <xm:f>'Risk tolerance range'!$F$9</xm:f>
            <x14:dxf>
              <fill>
                <patternFill>
                  <bgColor rgb="FFFF0000"/>
                </patternFill>
              </fill>
            </x14:dxf>
          </x14:cfRule>
          <xm:sqref>S20</xm:sqref>
        </x14:conditionalFormatting>
        <x14:conditionalFormatting xmlns:xm="http://schemas.microsoft.com/office/excel/2006/main">
          <x14:cfRule type="containsText" priority="269" operator="containsText" id="{421D16CF-2042-42FA-9F34-63F21E46B8BA}">
            <xm:f>NOT(ISERROR(SEARCH('Risk tolerance range'!$G$9,S20)))</xm:f>
            <xm:f>'Risk tolerance range'!$G$9</xm:f>
            <x14:dxf>
              <fill>
                <patternFill>
                  <bgColor rgb="FFFF0000"/>
                </patternFill>
              </fill>
            </x14:dxf>
          </x14:cfRule>
          <x14:cfRule type="containsText" priority="270" operator="containsText" id="{4AC7E944-4424-43D4-BB7E-32C28AD8E8B2}">
            <xm:f>NOT(ISERROR(SEARCH('Risk tolerance range'!$G$8,S20)))</xm:f>
            <xm:f>'Risk tolerance range'!$G$8</xm:f>
            <x14:dxf>
              <fill>
                <patternFill>
                  <bgColor rgb="FF00B050"/>
                </patternFill>
              </fill>
            </x14:dxf>
          </x14:cfRule>
          <x14:cfRule type="containsText" priority="271" operator="containsText" id="{E77418FC-AB87-4698-8CB4-3E5A184F5E2F}">
            <xm:f>NOT(ISERROR(SEARCH('Risk tolerance range'!$G$7,S20)))</xm:f>
            <xm:f>'Risk tolerance range'!$G$7</xm:f>
            <x14:dxf>
              <fill>
                <patternFill>
                  <bgColor rgb="FF00B050"/>
                </patternFill>
              </fill>
            </x14:dxf>
          </x14:cfRule>
          <x14:cfRule type="containsText" priority="268" operator="containsText" id="{5010CFB8-D484-4043-A63F-67ADA7FA04A6}">
            <xm:f>NOT(ISERROR(SEARCH('Risk tolerance range'!$G$10,S20)))</xm:f>
            <xm:f>'Risk tolerance range'!$G$10</xm:f>
            <x14:dxf>
              <fill>
                <patternFill>
                  <bgColor rgb="FFFFFF00"/>
                </patternFill>
              </fill>
            </x14:dxf>
          </x14:cfRule>
          <xm:sqref>S20:S24</xm:sqref>
        </x14:conditionalFormatting>
        <x14:conditionalFormatting xmlns:xm="http://schemas.microsoft.com/office/excel/2006/main">
          <x14:cfRule type="containsText" priority="616" operator="containsText" id="{A17476EF-27F6-4784-B69B-30963F5B9CBC}">
            <xm:f>NOT(ISERROR(SEARCH('Risk tolerance range'!$F$8,S26)))</xm:f>
            <xm:f>'Risk tolerance range'!$F$8</xm:f>
            <x14:dxf>
              <fill>
                <patternFill>
                  <bgColor rgb="FFFFC000"/>
                </patternFill>
              </fill>
            </x14:dxf>
          </x14:cfRule>
          <x14:cfRule type="containsText" priority="618" operator="containsText" id="{AD51486F-7E14-405A-BF00-644F250AE9F7}">
            <xm:f>NOT(ISERROR(SEARCH('Risk tolerance range'!$F$7,S26)))</xm:f>
            <xm:f>'Risk tolerance range'!$F$7</xm:f>
            <x14:dxf>
              <fill>
                <patternFill>
                  <bgColor rgb="FF00B050"/>
                </patternFill>
              </fill>
            </x14:dxf>
          </x14:cfRule>
          <x14:cfRule type="containsText" priority="619" operator="containsText" id="{CD6A2828-1C69-4859-A93F-B6CC1505E0B4}">
            <xm:f>NOT(ISERROR(SEARCH('Risk tolerance range'!$F$9,S26)))</xm:f>
            <xm:f>'Risk tolerance range'!$F$9</xm:f>
            <x14:dxf>
              <fill>
                <patternFill>
                  <bgColor rgb="FFFF0000"/>
                </patternFill>
              </fill>
            </x14:dxf>
          </x14:cfRule>
          <x14:cfRule type="containsText" priority="624" operator="containsText" id="{FAF12B2C-637A-4C5B-925C-98B8936274A3}">
            <xm:f>NOT(ISERROR(SEARCH('Risk tolerance range'!$F$8,S26)))</xm:f>
            <xm:f>'Risk tolerance range'!$F$8</xm:f>
            <x14:dxf>
              <fill>
                <patternFill>
                  <bgColor rgb="FFFFC000"/>
                </patternFill>
              </fill>
            </x14:dxf>
          </x14:cfRule>
          <x14:cfRule type="containsText" priority="626" operator="containsText" id="{EE9EEC21-6E58-4255-89A5-2C85B0A25EA4}">
            <xm:f>NOT(ISERROR(SEARCH('Risk tolerance range'!$F$7,S26)))</xm:f>
            <xm:f>'Risk tolerance range'!$F$7</xm:f>
            <x14:dxf>
              <fill>
                <patternFill>
                  <bgColor rgb="FF00B050"/>
                </patternFill>
              </fill>
            </x14:dxf>
          </x14:cfRule>
          <x14:cfRule type="containsText" priority="627" operator="containsText" id="{D1FCE05B-82F8-44DF-B074-02F5100A448D}">
            <xm:f>NOT(ISERROR(SEARCH('Risk tolerance range'!$F$9,S26)))</xm:f>
            <xm:f>'Risk tolerance range'!$F$9</xm:f>
            <x14:dxf>
              <fill>
                <patternFill>
                  <bgColor rgb="FFFF0000"/>
                </patternFill>
              </fill>
            </x14:dxf>
          </x14:cfRule>
          <xm:sqref>S26</xm:sqref>
        </x14:conditionalFormatting>
        <x14:conditionalFormatting xmlns:xm="http://schemas.microsoft.com/office/excel/2006/main">
          <x14:cfRule type="containsText" priority="620" operator="containsText" id="{4A203752-999C-4BB8-83CC-BFA49ECE6353}">
            <xm:f>NOT(ISERROR(SEARCH('Risk tolerance range'!$G$10,S26)))</xm:f>
            <xm:f>'Risk tolerance range'!$G$10</xm:f>
            <x14:dxf>
              <fill>
                <patternFill>
                  <bgColor rgb="FFFFFF00"/>
                </patternFill>
              </fill>
            </x14:dxf>
          </x14:cfRule>
          <x14:cfRule type="containsText" priority="621" operator="containsText" id="{0627E524-7BAA-4261-BC79-903CE55047AB}">
            <xm:f>NOT(ISERROR(SEARCH('Risk tolerance range'!$G$9,S26)))</xm:f>
            <xm:f>'Risk tolerance range'!$G$9</xm:f>
            <x14:dxf>
              <fill>
                <patternFill>
                  <bgColor rgb="FFFF0000"/>
                </patternFill>
              </fill>
            </x14:dxf>
          </x14:cfRule>
          <x14:cfRule type="containsText" priority="623" operator="containsText" id="{8F15C0FB-797A-437E-B210-B63500457E8C}">
            <xm:f>NOT(ISERROR(SEARCH('Risk tolerance range'!$G$7,S26)))</xm:f>
            <xm:f>'Risk tolerance range'!$G$7</xm:f>
            <x14:dxf>
              <fill>
                <patternFill>
                  <bgColor rgb="FF00B050"/>
                </patternFill>
              </fill>
            </x14:dxf>
          </x14:cfRule>
          <x14:cfRule type="containsText" priority="622" operator="containsText" id="{864DC981-629E-470F-AEEC-08E54C8CB4F8}">
            <xm:f>NOT(ISERROR(SEARCH('Risk tolerance range'!$G$8,S26)))</xm:f>
            <xm:f>'Risk tolerance range'!$G$8</xm:f>
            <x14:dxf>
              <fill>
                <patternFill>
                  <bgColor rgb="FF00B050"/>
                </patternFill>
              </fill>
            </x14:dxf>
          </x14:cfRule>
          <xm:sqref>S26:S37</xm:sqref>
        </x14:conditionalFormatting>
        <x14:conditionalFormatting xmlns:xm="http://schemas.microsoft.com/office/excel/2006/main">
          <x14:cfRule type="containsText" priority="67" operator="containsText" id="{0DDB2509-BCD0-4E8B-8EE1-1E8906E0DFE2}">
            <xm:f>NOT(ISERROR(SEARCH('Risk tolerance range'!$F$7,S32)))</xm:f>
            <xm:f>'Risk tolerance range'!$F$7</xm:f>
            <x14:dxf>
              <fill>
                <patternFill>
                  <bgColor rgb="FF00B050"/>
                </patternFill>
              </fill>
            </x14:dxf>
          </x14:cfRule>
          <x14:cfRule type="containsText" priority="68" operator="containsText" id="{37090342-8309-417B-A7F3-9732244D3CBE}">
            <xm:f>NOT(ISERROR(SEARCH('Risk tolerance range'!$F$9,S32)))</xm:f>
            <xm:f>'Risk tolerance range'!$F$9</xm:f>
            <x14:dxf>
              <fill>
                <patternFill>
                  <bgColor rgb="FFFF0000"/>
                </patternFill>
              </fill>
            </x14:dxf>
          </x14:cfRule>
          <x14:cfRule type="containsText" priority="65" operator="containsText" id="{FB397D3C-6D00-4B84-A5E0-18237EAF90A9}">
            <xm:f>NOT(ISERROR(SEARCH('Risk tolerance range'!$F$8,S32)))</xm:f>
            <xm:f>'Risk tolerance range'!$F$8</xm:f>
            <x14:dxf>
              <fill>
                <patternFill>
                  <bgColor rgb="FFFFC000"/>
                </patternFill>
              </fill>
            </x14:dxf>
          </x14:cfRule>
          <x14:cfRule type="containsText" priority="73" operator="containsText" id="{8DAAD81C-17BA-4930-A59B-32EBD41DC97F}">
            <xm:f>NOT(ISERROR(SEARCH('Risk tolerance range'!$F$8,S32)))</xm:f>
            <xm:f>'Risk tolerance range'!$F$8</xm:f>
            <x14:dxf>
              <fill>
                <patternFill>
                  <bgColor rgb="FFFFC000"/>
                </patternFill>
              </fill>
            </x14:dxf>
          </x14:cfRule>
          <x14:cfRule type="containsText" priority="75" operator="containsText" id="{6EEFB0CF-05D2-40F9-85DD-766AEE9C9D02}">
            <xm:f>NOT(ISERROR(SEARCH('Risk tolerance range'!$F$7,S32)))</xm:f>
            <xm:f>'Risk tolerance range'!$F$7</xm:f>
            <x14:dxf>
              <fill>
                <patternFill>
                  <bgColor rgb="FF00B050"/>
                </patternFill>
              </fill>
            </x14:dxf>
          </x14:cfRule>
          <x14:cfRule type="containsText" priority="76" operator="containsText" id="{FEE1B8B7-5593-4296-952D-3C67A0C5BFE6}">
            <xm:f>NOT(ISERROR(SEARCH('Risk tolerance range'!$F$9,S32)))</xm:f>
            <xm:f>'Risk tolerance range'!$F$9</xm:f>
            <x14:dxf>
              <fill>
                <patternFill>
                  <bgColor rgb="FFFF0000"/>
                </patternFill>
              </fill>
            </x14:dxf>
          </x14:cfRule>
          <xm:sqref>S32</xm:sqref>
        </x14:conditionalFormatting>
        <x14:conditionalFormatting xmlns:xm="http://schemas.microsoft.com/office/excel/2006/main">
          <x14:cfRule type="containsText" priority="69" operator="containsText" id="{F5B6D252-0FC5-4328-9078-7753D48A83FA}">
            <xm:f>NOT(ISERROR(SEARCH('Risk tolerance range'!$G$10,S32)))</xm:f>
            <xm:f>'Risk tolerance range'!$G$10</xm:f>
            <x14:dxf>
              <fill>
                <patternFill>
                  <bgColor rgb="FFFFFF00"/>
                </patternFill>
              </fill>
            </x14:dxf>
          </x14:cfRule>
          <x14:cfRule type="containsText" priority="70" operator="containsText" id="{6285DAE3-BE30-48A2-98A0-4D133CF977FA}">
            <xm:f>NOT(ISERROR(SEARCH('Risk tolerance range'!$G$9,S32)))</xm:f>
            <xm:f>'Risk tolerance range'!$G$9</xm:f>
            <x14:dxf>
              <fill>
                <patternFill>
                  <bgColor rgb="FFFF0000"/>
                </patternFill>
              </fill>
            </x14:dxf>
          </x14:cfRule>
          <x14:cfRule type="containsText" priority="71" operator="containsText" id="{A102F443-479E-4257-9920-97580D44E223}">
            <xm:f>NOT(ISERROR(SEARCH('Risk tolerance range'!$G$8,S32)))</xm:f>
            <xm:f>'Risk tolerance range'!$G$8</xm:f>
            <x14:dxf>
              <fill>
                <patternFill>
                  <bgColor rgb="FF00B050"/>
                </patternFill>
              </fill>
            </x14:dxf>
          </x14:cfRule>
          <x14:cfRule type="containsText" priority="72" operator="containsText" id="{1C65CEBD-86A8-44AD-86A6-DF2380B66773}">
            <xm:f>NOT(ISERROR(SEARCH('Risk tolerance range'!$G$7,S32)))</xm:f>
            <xm:f>'Risk tolerance range'!$G$7</xm:f>
            <x14:dxf>
              <fill>
                <patternFill>
                  <bgColor rgb="FF00B050"/>
                </patternFill>
              </fill>
            </x14:dxf>
          </x14:cfRule>
          <xm:sqref>S32:S36</xm:sqref>
        </x14:conditionalFormatting>
        <x14:conditionalFormatting xmlns:xm="http://schemas.microsoft.com/office/excel/2006/main">
          <x14:cfRule type="containsText" priority="531" operator="containsText" id="{92558FDD-EA7F-4EAE-88AD-FB010294B67C}">
            <xm:f>NOT(ISERROR(SEARCH('Risk tolerance range'!$F$9,S38)))</xm:f>
            <xm:f>'Risk tolerance range'!$F$9</xm:f>
            <x14:dxf>
              <fill>
                <patternFill>
                  <bgColor rgb="FFFF0000"/>
                </patternFill>
              </fill>
            </x14:dxf>
          </x14:cfRule>
          <x14:cfRule type="containsText" priority="528" operator="containsText" id="{BADEE575-D4AC-4448-9B79-9347D1354F68}">
            <xm:f>NOT(ISERROR(SEARCH('Risk tolerance range'!$F$8,S38)))</xm:f>
            <xm:f>'Risk tolerance range'!$F$8</xm:f>
            <x14:dxf>
              <fill>
                <patternFill>
                  <bgColor rgb="FFFFC000"/>
                </patternFill>
              </fill>
            </x14:dxf>
          </x14:cfRule>
          <x14:cfRule type="containsText" priority="523" operator="containsText" id="{ECE3ADAE-EDC6-4BAD-836D-A660E7F9145D}">
            <xm:f>NOT(ISERROR(SEARCH('Risk tolerance range'!$F$9,S38)))</xm:f>
            <xm:f>'Risk tolerance range'!$F$9</xm:f>
            <x14:dxf>
              <fill>
                <patternFill>
                  <bgColor rgb="FFFF0000"/>
                </patternFill>
              </fill>
            </x14:dxf>
          </x14:cfRule>
          <x14:cfRule type="containsText" priority="522" operator="containsText" id="{E53FD750-CDB9-49C7-99C8-9D3D577474E6}">
            <xm:f>NOT(ISERROR(SEARCH('Risk tolerance range'!$F$7,S38)))</xm:f>
            <xm:f>'Risk tolerance range'!$F$7</xm:f>
            <x14:dxf>
              <fill>
                <patternFill>
                  <bgColor rgb="FF00B050"/>
                </patternFill>
              </fill>
            </x14:dxf>
          </x14:cfRule>
          <x14:cfRule type="containsText" priority="520" operator="containsText" id="{51EA626B-36B3-4669-BC16-F5604F9F01FF}">
            <xm:f>NOT(ISERROR(SEARCH('Risk tolerance range'!$F$8,S38)))</xm:f>
            <xm:f>'Risk tolerance range'!$F$8</xm:f>
            <x14:dxf>
              <fill>
                <patternFill>
                  <bgColor rgb="FFFFC000"/>
                </patternFill>
              </fill>
            </x14:dxf>
          </x14:cfRule>
          <x14:cfRule type="containsText" priority="530" operator="containsText" id="{6438639E-FA85-4AE3-BD26-BA056C7A0A8D}">
            <xm:f>NOT(ISERROR(SEARCH('Risk tolerance range'!$F$7,S38)))</xm:f>
            <xm:f>'Risk tolerance range'!$F$7</xm:f>
            <x14:dxf>
              <fill>
                <patternFill>
                  <bgColor rgb="FF00B050"/>
                </patternFill>
              </fill>
            </x14:dxf>
          </x14:cfRule>
          <xm:sqref>S38</xm:sqref>
        </x14:conditionalFormatting>
        <x14:conditionalFormatting xmlns:xm="http://schemas.microsoft.com/office/excel/2006/main">
          <x14:cfRule type="containsText" priority="527" operator="containsText" id="{665381C0-DBDC-4B24-90D9-C1F20E4C1DE5}">
            <xm:f>NOT(ISERROR(SEARCH('Risk tolerance range'!$G$7,S38)))</xm:f>
            <xm:f>'Risk tolerance range'!$G$7</xm:f>
            <x14:dxf>
              <fill>
                <patternFill>
                  <bgColor rgb="FF00B050"/>
                </patternFill>
              </fill>
            </x14:dxf>
          </x14:cfRule>
          <x14:cfRule type="containsText" priority="526" operator="containsText" id="{EC514AB3-5B97-40DE-B4D3-FBD149ED67A5}">
            <xm:f>NOT(ISERROR(SEARCH('Risk tolerance range'!$G$8,S38)))</xm:f>
            <xm:f>'Risk tolerance range'!$G$8</xm:f>
            <x14:dxf>
              <fill>
                <patternFill>
                  <bgColor rgb="FF00B050"/>
                </patternFill>
              </fill>
            </x14:dxf>
          </x14:cfRule>
          <x14:cfRule type="containsText" priority="525" operator="containsText" id="{8592C61F-E1B6-46A4-B5E0-00AD75B07D50}">
            <xm:f>NOT(ISERROR(SEARCH('Risk tolerance range'!$G$9,S38)))</xm:f>
            <xm:f>'Risk tolerance range'!$G$9</xm:f>
            <x14:dxf>
              <fill>
                <patternFill>
                  <bgColor rgb="FFFF0000"/>
                </patternFill>
              </fill>
            </x14:dxf>
          </x14:cfRule>
          <x14:cfRule type="containsText" priority="524" operator="containsText" id="{51B95D04-2FCB-4D84-810A-BC2854939AB0}">
            <xm:f>NOT(ISERROR(SEARCH('Risk tolerance range'!$G$10,S38)))</xm:f>
            <xm:f>'Risk tolerance range'!$G$10</xm:f>
            <x14:dxf>
              <fill>
                <patternFill>
                  <bgColor rgb="FFFFFF00"/>
                </patternFill>
              </fill>
            </x14:dxf>
          </x14:cfRule>
          <xm:sqref>S38:S42</xm:sqref>
        </x14:conditionalFormatting>
        <x14:conditionalFormatting xmlns:xm="http://schemas.microsoft.com/office/excel/2006/main">
          <x14:cfRule type="containsText" priority="81" operator="containsText" id="{B88D7EC5-2CD6-453B-B43D-16E48F267B40}">
            <xm:f>NOT(ISERROR(SEARCH('Risk tolerance range'!$F$8,S44)))</xm:f>
            <xm:f>'Risk tolerance range'!$F$8</xm:f>
            <x14:dxf>
              <fill>
                <patternFill>
                  <bgColor rgb="FFFFC000"/>
                </patternFill>
              </fill>
            </x14:dxf>
          </x14:cfRule>
          <x14:cfRule type="containsText" priority="83" operator="containsText" id="{82BD3C20-F0E2-401E-8913-B524EA92AD53}">
            <xm:f>NOT(ISERROR(SEARCH('Risk tolerance range'!$F$7,S44)))</xm:f>
            <xm:f>'Risk tolerance range'!$F$7</xm:f>
            <x14:dxf>
              <fill>
                <patternFill>
                  <bgColor rgb="FF00B050"/>
                </patternFill>
              </fill>
            </x14:dxf>
          </x14:cfRule>
          <x14:cfRule type="containsText" priority="89" operator="containsText" id="{0AB7181D-FE35-40F4-8F8B-57267516F74C}">
            <xm:f>NOT(ISERROR(SEARCH('Risk tolerance range'!$F$8,S44)))</xm:f>
            <xm:f>'Risk tolerance range'!$F$8</xm:f>
            <x14:dxf>
              <fill>
                <patternFill>
                  <bgColor rgb="FFFFC000"/>
                </patternFill>
              </fill>
            </x14:dxf>
          </x14:cfRule>
          <x14:cfRule type="containsText" priority="91" operator="containsText" id="{0A4BCA5D-9480-43BC-AF02-3F6A97628FDD}">
            <xm:f>NOT(ISERROR(SEARCH('Risk tolerance range'!$F$7,S44)))</xm:f>
            <xm:f>'Risk tolerance range'!$F$7</xm:f>
            <x14:dxf>
              <fill>
                <patternFill>
                  <bgColor rgb="FF00B050"/>
                </patternFill>
              </fill>
            </x14:dxf>
          </x14:cfRule>
          <x14:cfRule type="containsText" priority="92" operator="containsText" id="{EFDDF4E2-0C17-432F-B6A2-DD39FDF3D057}">
            <xm:f>NOT(ISERROR(SEARCH('Risk tolerance range'!$F$9,S44)))</xm:f>
            <xm:f>'Risk tolerance range'!$F$9</xm:f>
            <x14:dxf>
              <fill>
                <patternFill>
                  <bgColor rgb="FFFF0000"/>
                </patternFill>
              </fill>
            </x14:dxf>
          </x14:cfRule>
          <x14:cfRule type="containsText" priority="84" operator="containsText" id="{1E71DB41-3005-4F07-9DCF-4A125B721B50}">
            <xm:f>NOT(ISERROR(SEARCH('Risk tolerance range'!$F$9,S44)))</xm:f>
            <xm:f>'Risk tolerance range'!$F$9</xm:f>
            <x14:dxf>
              <fill>
                <patternFill>
                  <bgColor rgb="FFFF0000"/>
                </patternFill>
              </fill>
            </x14:dxf>
          </x14:cfRule>
          <xm:sqref>S44</xm:sqref>
        </x14:conditionalFormatting>
        <x14:conditionalFormatting xmlns:xm="http://schemas.microsoft.com/office/excel/2006/main">
          <x14:cfRule type="containsText" priority="85" operator="containsText" id="{5AC8EA2A-4EC1-4FB9-8CD3-A979320FBE66}">
            <xm:f>NOT(ISERROR(SEARCH('Risk tolerance range'!$G$10,S44)))</xm:f>
            <xm:f>'Risk tolerance range'!$G$10</xm:f>
            <x14:dxf>
              <fill>
                <patternFill>
                  <bgColor rgb="FFFFFF00"/>
                </patternFill>
              </fill>
            </x14:dxf>
          </x14:cfRule>
          <x14:cfRule type="containsText" priority="87" operator="containsText" id="{0FF96A62-EA98-4692-9058-6C851867E697}">
            <xm:f>NOT(ISERROR(SEARCH('Risk tolerance range'!$G$8,S44)))</xm:f>
            <xm:f>'Risk tolerance range'!$G$8</xm:f>
            <x14:dxf>
              <fill>
                <patternFill>
                  <bgColor rgb="FF00B050"/>
                </patternFill>
              </fill>
            </x14:dxf>
          </x14:cfRule>
          <x14:cfRule type="containsText" priority="88" operator="containsText" id="{A7D52FED-1F8C-4DB6-9D3F-10F5E2607191}">
            <xm:f>NOT(ISERROR(SEARCH('Risk tolerance range'!$G$7,S44)))</xm:f>
            <xm:f>'Risk tolerance range'!$G$7</xm:f>
            <x14:dxf>
              <fill>
                <patternFill>
                  <bgColor rgb="FF00B050"/>
                </patternFill>
              </fill>
            </x14:dxf>
          </x14:cfRule>
          <x14:cfRule type="containsText" priority="86" operator="containsText" id="{6A31C663-135C-4821-AD6B-5A5AC4DABFCB}">
            <xm:f>NOT(ISERROR(SEARCH('Risk tolerance range'!$G$9,S44)))</xm:f>
            <xm:f>'Risk tolerance range'!$G$9</xm:f>
            <x14:dxf>
              <fill>
                <patternFill>
                  <bgColor rgb="FFFF0000"/>
                </patternFill>
              </fill>
            </x14:dxf>
          </x14:cfRule>
          <xm:sqref>S44:S48</xm:sqref>
        </x14:conditionalFormatting>
        <x14:conditionalFormatting xmlns:xm="http://schemas.microsoft.com/office/excel/2006/main">
          <x14:cfRule type="containsText" priority="222" operator="containsText" id="{12C12EAD-7F4B-49DA-BA60-DA55A0299994}">
            <xm:f>NOT(ISERROR(SEARCH('Risk tolerance range'!$G$8,S49)))</xm:f>
            <xm:f>'Risk tolerance range'!$G$8</xm:f>
            <x14:dxf>
              <fill>
                <patternFill>
                  <bgColor rgb="FF00B050"/>
                </patternFill>
              </fill>
            </x14:dxf>
          </x14:cfRule>
          <x14:cfRule type="containsText" priority="220" operator="containsText" id="{7FFE579E-25D8-4048-9285-950E401E1F59}">
            <xm:f>NOT(ISERROR(SEARCH('Risk tolerance range'!$G$10,S49)))</xm:f>
            <xm:f>'Risk tolerance range'!$G$10</xm:f>
            <x14:dxf>
              <fill>
                <patternFill>
                  <bgColor rgb="FFFFFF00"/>
                </patternFill>
              </fill>
            </x14:dxf>
          </x14:cfRule>
          <x14:cfRule type="containsText" priority="221" operator="containsText" id="{62F8478D-4173-459E-BFF1-86BB78A14649}">
            <xm:f>NOT(ISERROR(SEARCH('Risk tolerance range'!$G$9,S49)))</xm:f>
            <xm:f>'Risk tolerance range'!$G$9</xm:f>
            <x14:dxf>
              <fill>
                <patternFill>
                  <bgColor rgb="FFFF0000"/>
                </patternFill>
              </fill>
            </x14:dxf>
          </x14:cfRule>
          <x14:cfRule type="containsText" priority="223" operator="containsText" id="{F85ADF2C-1C20-4D66-9730-416902978E9D}">
            <xm:f>NOT(ISERROR(SEARCH('Risk tolerance range'!$G$7,S49)))</xm:f>
            <xm:f>'Risk tolerance range'!$G$7</xm:f>
            <x14:dxf>
              <fill>
                <patternFill>
                  <bgColor rgb="FF00B050"/>
                </patternFill>
              </fill>
            </x14:dxf>
          </x14:cfRule>
          <xm:sqref>S49:S54</xm:sqref>
        </x14:conditionalFormatting>
        <x14:conditionalFormatting xmlns:xm="http://schemas.microsoft.com/office/excel/2006/main">
          <x14:cfRule type="containsText" priority="219" operator="containsText" id="{78AC8B8D-3157-4194-B549-36010A694BF2}">
            <xm:f>NOT(ISERROR(SEARCH('Risk tolerance range'!$F$9,S50)))</xm:f>
            <xm:f>'Risk tolerance range'!$F$9</xm:f>
            <x14:dxf>
              <fill>
                <patternFill>
                  <bgColor rgb="FFFF0000"/>
                </patternFill>
              </fill>
            </x14:dxf>
          </x14:cfRule>
          <x14:cfRule type="containsText" priority="216" operator="containsText" id="{FAB1CE9B-A287-479D-B672-F3471C7A8C19}">
            <xm:f>NOT(ISERROR(SEARCH('Risk tolerance range'!$F$8,S50)))</xm:f>
            <xm:f>'Risk tolerance range'!$F$8</xm:f>
            <x14:dxf>
              <fill>
                <patternFill>
                  <bgColor rgb="FFFFC000"/>
                </patternFill>
              </fill>
            </x14:dxf>
          </x14:cfRule>
          <x14:cfRule type="containsText" priority="226" operator="containsText" id="{0B4FE720-8574-4FB5-A923-8A100442A214}">
            <xm:f>NOT(ISERROR(SEARCH('Risk tolerance range'!$F$7,S50)))</xm:f>
            <xm:f>'Risk tolerance range'!$F$7</xm:f>
            <x14:dxf>
              <fill>
                <patternFill>
                  <bgColor rgb="FF00B050"/>
                </patternFill>
              </fill>
            </x14:dxf>
          </x14:cfRule>
          <x14:cfRule type="containsText" priority="227" operator="containsText" id="{51987329-3442-432C-A6EE-DD6611D8D026}">
            <xm:f>NOT(ISERROR(SEARCH('Risk tolerance range'!$F$9,S50)))</xm:f>
            <xm:f>'Risk tolerance range'!$F$9</xm:f>
            <x14:dxf>
              <fill>
                <patternFill>
                  <bgColor rgb="FFFF0000"/>
                </patternFill>
              </fill>
            </x14:dxf>
          </x14:cfRule>
          <x14:cfRule type="containsText" priority="224" operator="containsText" id="{CFDC01AA-B33C-48BC-9BFA-E29FF31ABCBC}">
            <xm:f>NOT(ISERROR(SEARCH('Risk tolerance range'!$F$8,S50)))</xm:f>
            <xm:f>'Risk tolerance range'!$F$8</xm:f>
            <x14:dxf>
              <fill>
                <patternFill>
                  <bgColor rgb="FFFFC000"/>
                </patternFill>
              </fill>
            </x14:dxf>
          </x14:cfRule>
          <x14:cfRule type="containsText" priority="218" operator="containsText" id="{980CA627-3D24-41C7-B8A9-784E2A6C44C6}">
            <xm:f>NOT(ISERROR(SEARCH('Risk tolerance range'!$F$7,S50)))</xm:f>
            <xm:f>'Risk tolerance range'!$F$7</xm:f>
            <x14:dxf>
              <fill>
                <patternFill>
                  <bgColor rgb="FF00B050"/>
                </patternFill>
              </fill>
            </x14:dxf>
          </x14:cfRule>
          <xm:sqref>S50</xm:sqref>
        </x14:conditionalFormatting>
        <x14:conditionalFormatting xmlns:xm="http://schemas.microsoft.com/office/excel/2006/main">
          <x14:cfRule type="containsText" priority="563" operator="containsText" id="{8814627C-2B85-4217-BF67-B59B3F455A0E}">
            <xm:f>NOT(ISERROR(SEARCH('Risk tolerance range'!$G$7,S55)))</xm:f>
            <xm:f>'Risk tolerance range'!$G$7</xm:f>
            <x14:dxf>
              <fill>
                <patternFill>
                  <bgColor rgb="FF00B050"/>
                </patternFill>
              </fill>
            </x14:dxf>
          </x14:cfRule>
          <x14:cfRule type="containsText" priority="561" operator="containsText" id="{D0E05E79-A266-4B4C-9A44-A332FE4E4C75}">
            <xm:f>NOT(ISERROR(SEARCH('Risk tolerance range'!$G$9,S55)))</xm:f>
            <xm:f>'Risk tolerance range'!$G$9</xm:f>
            <x14:dxf>
              <fill>
                <patternFill>
                  <bgColor rgb="FFFF0000"/>
                </patternFill>
              </fill>
            </x14:dxf>
          </x14:cfRule>
          <x14:cfRule type="containsText" priority="562" operator="containsText" id="{76763F2E-E1D3-4B78-B590-D6D5FF2FBFB0}">
            <xm:f>NOT(ISERROR(SEARCH('Risk tolerance range'!$G$8,S55)))</xm:f>
            <xm:f>'Risk tolerance range'!$G$8</xm:f>
            <x14:dxf>
              <fill>
                <patternFill>
                  <bgColor rgb="FF00B050"/>
                </patternFill>
              </fill>
            </x14:dxf>
          </x14:cfRule>
          <x14:cfRule type="containsText" priority="560" operator="containsText" id="{BE594A53-8835-4AA1-B3DD-B177AA585297}">
            <xm:f>NOT(ISERROR(SEARCH('Risk tolerance range'!$G$10,S55)))</xm:f>
            <xm:f>'Risk tolerance range'!$G$10</xm:f>
            <x14:dxf>
              <fill>
                <patternFill>
                  <bgColor rgb="FFFFFF00"/>
                </patternFill>
              </fill>
            </x14:dxf>
          </x14:cfRule>
          <xm:sqref>S55:S60</xm:sqref>
        </x14:conditionalFormatting>
        <x14:conditionalFormatting xmlns:xm="http://schemas.microsoft.com/office/excel/2006/main">
          <x14:cfRule type="containsText" priority="564" operator="containsText" id="{24EC6912-C173-4166-960C-760CCB3792BD}">
            <xm:f>NOT(ISERROR(SEARCH('Risk tolerance range'!$F$8,S56)))</xm:f>
            <xm:f>'Risk tolerance range'!$F$8</xm:f>
            <x14:dxf>
              <fill>
                <patternFill>
                  <bgColor rgb="FFFFC000"/>
                </patternFill>
              </fill>
            </x14:dxf>
          </x14:cfRule>
          <x14:cfRule type="containsText" priority="566" operator="containsText" id="{6B0F80A4-22E3-41FB-AFEB-40116AF454A0}">
            <xm:f>NOT(ISERROR(SEARCH('Risk tolerance range'!$F$7,S56)))</xm:f>
            <xm:f>'Risk tolerance range'!$F$7</xm:f>
            <x14:dxf>
              <fill>
                <patternFill>
                  <bgColor rgb="FF00B050"/>
                </patternFill>
              </fill>
            </x14:dxf>
          </x14:cfRule>
          <x14:cfRule type="containsText" priority="567" operator="containsText" id="{5E45C194-EA47-4E3E-94A1-500D4CDFEE60}">
            <xm:f>NOT(ISERROR(SEARCH('Risk tolerance range'!$F$9,S56)))</xm:f>
            <xm:f>'Risk tolerance range'!$F$9</xm:f>
            <x14:dxf>
              <fill>
                <patternFill>
                  <bgColor rgb="FFFF0000"/>
                </patternFill>
              </fill>
            </x14:dxf>
          </x14:cfRule>
          <x14:cfRule type="containsText" priority="559" operator="containsText" id="{DCDD471D-4D90-4E76-92FF-E8BFADCD5F25}">
            <xm:f>NOT(ISERROR(SEARCH('Risk tolerance range'!$F$9,S56)))</xm:f>
            <xm:f>'Risk tolerance range'!$F$9</xm:f>
            <x14:dxf>
              <fill>
                <patternFill>
                  <bgColor rgb="FFFF0000"/>
                </patternFill>
              </fill>
            </x14:dxf>
          </x14:cfRule>
          <x14:cfRule type="containsText" priority="558" operator="containsText" id="{DEE40C23-54D5-4F72-9726-70177BDC327D}">
            <xm:f>NOT(ISERROR(SEARCH('Risk tolerance range'!$F$7,S56)))</xm:f>
            <xm:f>'Risk tolerance range'!$F$7</xm:f>
            <x14:dxf>
              <fill>
                <patternFill>
                  <bgColor rgb="FF00B050"/>
                </patternFill>
              </fill>
            </x14:dxf>
          </x14:cfRule>
          <x14:cfRule type="containsText" priority="556" operator="containsText" id="{D10A41AB-B6AA-440B-AE79-A7DD963492E0}">
            <xm:f>NOT(ISERROR(SEARCH('Risk tolerance range'!$F$8,S56)))</xm:f>
            <xm:f>'Risk tolerance range'!$F$8</xm:f>
            <x14:dxf>
              <fill>
                <patternFill>
                  <bgColor rgb="FFFFC000"/>
                </patternFill>
              </fill>
            </x14:dxf>
          </x14:cfRule>
          <xm:sqref>S56</xm:sqref>
        </x14:conditionalFormatting>
        <x14:conditionalFormatting xmlns:xm="http://schemas.microsoft.com/office/excel/2006/main">
          <x14:cfRule type="containsText" priority="544" operator="containsText" id="{B356C87E-24EC-4871-B28E-E799E842EBE7}">
            <xm:f>NOT(ISERROR(SEARCH('Risk tolerance range'!$F$8,S62)))</xm:f>
            <xm:f>'Risk tolerance range'!$F$8</xm:f>
            <x14:dxf>
              <fill>
                <patternFill>
                  <bgColor rgb="FFFFC000"/>
                </patternFill>
              </fill>
            </x14:dxf>
          </x14:cfRule>
          <x14:cfRule type="containsText" priority="555" operator="containsText" id="{FCDA6322-CF6E-46D2-B0CC-ECA8A4A7049E}">
            <xm:f>NOT(ISERROR(SEARCH('Risk tolerance range'!$F$9,S62)))</xm:f>
            <xm:f>'Risk tolerance range'!$F$9</xm:f>
            <x14:dxf>
              <fill>
                <patternFill>
                  <bgColor rgb="FFFF0000"/>
                </patternFill>
              </fill>
            </x14:dxf>
          </x14:cfRule>
          <x14:cfRule type="containsText" priority="554" operator="containsText" id="{71AF6E50-FB2E-4820-A9BA-DF8C7FD38453}">
            <xm:f>NOT(ISERROR(SEARCH('Risk tolerance range'!$F$7,S62)))</xm:f>
            <xm:f>'Risk tolerance range'!$F$7</xm:f>
            <x14:dxf>
              <fill>
                <patternFill>
                  <bgColor rgb="FF00B050"/>
                </patternFill>
              </fill>
            </x14:dxf>
          </x14:cfRule>
          <x14:cfRule type="containsText" priority="552" operator="containsText" id="{CF9630DD-2AC4-47A6-BBDE-FF47D2DCD628}">
            <xm:f>NOT(ISERROR(SEARCH('Risk tolerance range'!$F$8,S62)))</xm:f>
            <xm:f>'Risk tolerance range'!$F$8</xm:f>
            <x14:dxf>
              <fill>
                <patternFill>
                  <bgColor rgb="FFFFC000"/>
                </patternFill>
              </fill>
            </x14:dxf>
          </x14:cfRule>
          <x14:cfRule type="containsText" priority="547" operator="containsText" id="{2789CFB5-5332-4241-A066-893E3A39FE30}">
            <xm:f>NOT(ISERROR(SEARCH('Risk tolerance range'!$F$9,S62)))</xm:f>
            <xm:f>'Risk tolerance range'!$F$9</xm:f>
            <x14:dxf>
              <fill>
                <patternFill>
                  <bgColor rgb="FFFF0000"/>
                </patternFill>
              </fill>
            </x14:dxf>
          </x14:cfRule>
          <x14:cfRule type="containsText" priority="546" operator="containsText" id="{8650E51D-E4F2-47B0-9442-E49FA9910607}">
            <xm:f>NOT(ISERROR(SEARCH('Risk tolerance range'!$F$7,S62)))</xm:f>
            <xm:f>'Risk tolerance range'!$F$7</xm:f>
            <x14:dxf>
              <fill>
                <patternFill>
                  <bgColor rgb="FF00B050"/>
                </patternFill>
              </fill>
            </x14:dxf>
          </x14:cfRule>
          <xm:sqref>S62</xm:sqref>
        </x14:conditionalFormatting>
        <x14:conditionalFormatting xmlns:xm="http://schemas.microsoft.com/office/excel/2006/main">
          <x14:cfRule type="containsText" priority="551" operator="containsText" id="{2B4C82D0-EE6E-4D97-B05C-DA46B8F9992D}">
            <xm:f>NOT(ISERROR(SEARCH('Risk tolerance range'!$G$7,S62)))</xm:f>
            <xm:f>'Risk tolerance range'!$G$7</xm:f>
            <x14:dxf>
              <fill>
                <patternFill>
                  <bgColor rgb="FF00B050"/>
                </patternFill>
              </fill>
            </x14:dxf>
          </x14:cfRule>
          <x14:cfRule type="containsText" priority="549" operator="containsText" id="{E06A2C30-7C14-4AEE-B228-7B4920DB0A6B}">
            <xm:f>NOT(ISERROR(SEARCH('Risk tolerance range'!$G$9,S62)))</xm:f>
            <xm:f>'Risk tolerance range'!$G$9</xm:f>
            <x14:dxf>
              <fill>
                <patternFill>
                  <bgColor rgb="FFFF0000"/>
                </patternFill>
              </fill>
            </x14:dxf>
          </x14:cfRule>
          <x14:cfRule type="containsText" priority="548" operator="containsText" id="{B0E9D63F-6049-4268-B68A-B9D73B8AC4E1}">
            <xm:f>NOT(ISERROR(SEARCH('Risk tolerance range'!$G$10,S62)))</xm:f>
            <xm:f>'Risk tolerance range'!$G$10</xm:f>
            <x14:dxf>
              <fill>
                <patternFill>
                  <bgColor rgb="FFFFFF00"/>
                </patternFill>
              </fill>
            </x14:dxf>
          </x14:cfRule>
          <x14:cfRule type="containsText" priority="550" operator="containsText" id="{9E8E1A65-7ADE-4A81-87C9-C66E16FA2455}">
            <xm:f>NOT(ISERROR(SEARCH('Risk tolerance range'!$G$8,S62)))</xm:f>
            <xm:f>'Risk tolerance range'!$G$8</xm:f>
            <x14:dxf>
              <fill>
                <patternFill>
                  <bgColor rgb="FF00B050"/>
                </patternFill>
              </fill>
            </x14:dxf>
          </x14:cfRule>
          <xm:sqref>S62:S67</xm:sqref>
        </x14:conditionalFormatting>
        <x14:conditionalFormatting xmlns:xm="http://schemas.microsoft.com/office/excel/2006/main">
          <x14:cfRule type="containsText" priority="534" operator="containsText" id="{83BDFF2C-A359-4A4D-8DF9-5E707682749B}">
            <xm:f>NOT(ISERROR(SEARCH('Risk tolerance range'!$F$7,S68)))</xm:f>
            <xm:f>'Risk tolerance range'!$F$7</xm:f>
            <x14:dxf>
              <fill>
                <patternFill>
                  <bgColor rgb="FF00B050"/>
                </patternFill>
              </fill>
            </x14:dxf>
          </x14:cfRule>
          <x14:cfRule type="containsText" priority="535" operator="containsText" id="{423E274C-62E6-4228-AC1F-22B6F5CBE993}">
            <xm:f>NOT(ISERROR(SEARCH('Risk tolerance range'!$F$9,S68)))</xm:f>
            <xm:f>'Risk tolerance range'!$F$9</xm:f>
            <x14:dxf>
              <fill>
                <patternFill>
                  <bgColor rgb="FFFF0000"/>
                </patternFill>
              </fill>
            </x14:dxf>
          </x14:cfRule>
          <x14:cfRule type="containsText" priority="532" operator="containsText" id="{72DE8E17-D283-440D-A731-DBAFADDA6EFC}">
            <xm:f>NOT(ISERROR(SEARCH('Risk tolerance range'!$F$8,S68)))</xm:f>
            <xm:f>'Risk tolerance range'!$F$8</xm:f>
            <x14:dxf>
              <fill>
                <patternFill>
                  <bgColor rgb="FFFFC000"/>
                </patternFill>
              </fill>
            </x14:dxf>
          </x14:cfRule>
          <x14:cfRule type="containsText" priority="543" operator="containsText" id="{4EB7D929-4E48-4717-8C15-EE5ACB4232EF}">
            <xm:f>NOT(ISERROR(SEARCH('Risk tolerance range'!$F$9,S68)))</xm:f>
            <xm:f>'Risk tolerance range'!$F$9</xm:f>
            <x14:dxf>
              <fill>
                <patternFill>
                  <bgColor rgb="FFFF0000"/>
                </patternFill>
              </fill>
            </x14:dxf>
          </x14:cfRule>
          <x14:cfRule type="containsText" priority="542" operator="containsText" id="{3732CDC0-92FE-49E5-A0D4-2F351A280707}">
            <xm:f>NOT(ISERROR(SEARCH('Risk tolerance range'!$F$7,S68)))</xm:f>
            <xm:f>'Risk tolerance range'!$F$7</xm:f>
            <x14:dxf>
              <fill>
                <patternFill>
                  <bgColor rgb="FF00B050"/>
                </patternFill>
              </fill>
            </x14:dxf>
          </x14:cfRule>
          <x14:cfRule type="containsText" priority="540" operator="containsText" id="{0818C5AE-E425-4E18-9350-C48365BD2D69}">
            <xm:f>NOT(ISERROR(SEARCH('Risk tolerance range'!$F$8,S68)))</xm:f>
            <xm:f>'Risk tolerance range'!$F$8</xm:f>
            <x14:dxf>
              <fill>
                <patternFill>
                  <bgColor rgb="FFFFC000"/>
                </patternFill>
              </fill>
            </x14:dxf>
          </x14:cfRule>
          <xm:sqref>S68</xm:sqref>
        </x14:conditionalFormatting>
        <x14:conditionalFormatting xmlns:xm="http://schemas.microsoft.com/office/excel/2006/main">
          <x14:cfRule type="containsText" priority="536" operator="containsText" id="{AAD92D44-94CF-4215-8AAE-ED13EFCF6CCE}">
            <xm:f>NOT(ISERROR(SEARCH('Risk tolerance range'!$G$10,S68)))</xm:f>
            <xm:f>'Risk tolerance range'!$G$10</xm:f>
            <x14:dxf>
              <fill>
                <patternFill>
                  <bgColor rgb="FFFFFF00"/>
                </patternFill>
              </fill>
            </x14:dxf>
          </x14:cfRule>
          <x14:cfRule type="containsText" priority="537" operator="containsText" id="{48013B7E-A9F9-4B30-AA15-E9F2BE928998}">
            <xm:f>NOT(ISERROR(SEARCH('Risk tolerance range'!$G$9,S68)))</xm:f>
            <xm:f>'Risk tolerance range'!$G$9</xm:f>
            <x14:dxf>
              <fill>
                <patternFill>
                  <bgColor rgb="FFFF0000"/>
                </patternFill>
              </fill>
            </x14:dxf>
          </x14:cfRule>
          <x14:cfRule type="containsText" priority="539" operator="containsText" id="{B768B1AE-6365-4ABB-A1C9-DB5873F0C83D}">
            <xm:f>NOT(ISERROR(SEARCH('Risk tolerance range'!$G$7,S68)))</xm:f>
            <xm:f>'Risk tolerance range'!$G$7</xm:f>
            <x14:dxf>
              <fill>
                <patternFill>
                  <bgColor rgb="FF00B050"/>
                </patternFill>
              </fill>
            </x14:dxf>
          </x14:cfRule>
          <x14:cfRule type="containsText" priority="538" operator="containsText" id="{EDAA142F-8061-410D-9FAE-9694BC62E843}">
            <xm:f>NOT(ISERROR(SEARCH('Risk tolerance range'!$G$8,S68)))</xm:f>
            <xm:f>'Risk tolerance range'!$G$8</xm:f>
            <x14:dxf>
              <fill>
                <patternFill>
                  <bgColor rgb="FF00B050"/>
                </patternFill>
              </fill>
            </x14:dxf>
          </x14:cfRule>
          <xm:sqref>S68:S72</xm:sqref>
        </x14:conditionalFormatting>
        <x14:conditionalFormatting xmlns:xm="http://schemas.microsoft.com/office/excel/2006/main">
          <x14:cfRule type="containsText" priority="587" operator="containsText" id="{35D28C0D-95E3-406E-800B-E86D9E1F5D5E}">
            <xm:f>NOT(ISERROR(SEARCH('Risk tolerance range'!$G$7,S73)))</xm:f>
            <xm:f>'Risk tolerance range'!$G$7</xm:f>
            <x14:dxf>
              <fill>
                <patternFill>
                  <bgColor rgb="FF00B050"/>
                </patternFill>
              </fill>
            </x14:dxf>
          </x14:cfRule>
          <x14:cfRule type="containsText" priority="584" operator="containsText" id="{36256EEE-6E61-4038-8656-8A9D9C18B3F8}">
            <xm:f>NOT(ISERROR(SEARCH('Risk tolerance range'!$G$10,S73)))</xm:f>
            <xm:f>'Risk tolerance range'!$G$10</xm:f>
            <x14:dxf>
              <fill>
                <patternFill>
                  <bgColor rgb="FFFFFF00"/>
                </patternFill>
              </fill>
            </x14:dxf>
          </x14:cfRule>
          <x14:cfRule type="containsText" priority="586" operator="containsText" id="{5A116A9C-51D1-4D5B-BD95-92A23C78B044}">
            <xm:f>NOT(ISERROR(SEARCH('Risk tolerance range'!$G$8,S73)))</xm:f>
            <xm:f>'Risk tolerance range'!$G$8</xm:f>
            <x14:dxf>
              <fill>
                <patternFill>
                  <bgColor rgb="FF00B050"/>
                </patternFill>
              </fill>
            </x14:dxf>
          </x14:cfRule>
          <x14:cfRule type="containsText" priority="585" operator="containsText" id="{9062F76F-0648-4BA0-8068-01C5A41EA0F9}">
            <xm:f>NOT(ISERROR(SEARCH('Risk tolerance range'!$G$9,S73)))</xm:f>
            <xm:f>'Risk tolerance range'!$G$9</xm:f>
            <x14:dxf>
              <fill>
                <patternFill>
                  <bgColor rgb="FFFF0000"/>
                </patternFill>
              </fill>
            </x14:dxf>
          </x14:cfRule>
          <xm:sqref>S73:S79</xm:sqref>
        </x14:conditionalFormatting>
        <x14:conditionalFormatting xmlns:xm="http://schemas.microsoft.com/office/excel/2006/main">
          <x14:cfRule type="containsText" priority="580" operator="containsText" id="{7AC61932-BED1-4883-BFF9-23D8159B3030}">
            <xm:f>NOT(ISERROR(SEARCH('Risk tolerance range'!$F$8,S74)))</xm:f>
            <xm:f>'Risk tolerance range'!$F$8</xm:f>
            <x14:dxf>
              <fill>
                <patternFill>
                  <bgColor rgb="FFFFC000"/>
                </patternFill>
              </fill>
            </x14:dxf>
          </x14:cfRule>
          <x14:cfRule type="containsText" priority="582" operator="containsText" id="{78600573-C2F6-449E-9AB9-77D785916D27}">
            <xm:f>NOT(ISERROR(SEARCH('Risk tolerance range'!$F$7,S74)))</xm:f>
            <xm:f>'Risk tolerance range'!$F$7</xm:f>
            <x14:dxf>
              <fill>
                <patternFill>
                  <bgColor rgb="FF00B050"/>
                </patternFill>
              </fill>
            </x14:dxf>
          </x14:cfRule>
          <x14:cfRule type="containsText" priority="591" operator="containsText" id="{FD0089E6-EB4C-4B1E-B097-F5A0FEE84A3B}">
            <xm:f>NOT(ISERROR(SEARCH('Risk tolerance range'!$F$9,S74)))</xm:f>
            <xm:f>'Risk tolerance range'!$F$9</xm:f>
            <x14:dxf>
              <fill>
                <patternFill>
                  <bgColor rgb="FFFF0000"/>
                </patternFill>
              </fill>
            </x14:dxf>
          </x14:cfRule>
          <x14:cfRule type="containsText" priority="590" operator="containsText" id="{0A935D1F-AC12-43EB-949A-42C24256ABE1}">
            <xm:f>NOT(ISERROR(SEARCH('Risk tolerance range'!$F$7,S74)))</xm:f>
            <xm:f>'Risk tolerance range'!$F$7</xm:f>
            <x14:dxf>
              <fill>
                <patternFill>
                  <bgColor rgb="FF00B050"/>
                </patternFill>
              </fill>
            </x14:dxf>
          </x14:cfRule>
          <x14:cfRule type="containsText" priority="588" operator="containsText" id="{2D858AF9-F64B-43B1-B08F-3743A69A2C75}">
            <xm:f>NOT(ISERROR(SEARCH('Risk tolerance range'!$F$8,S74)))</xm:f>
            <xm:f>'Risk tolerance range'!$F$8</xm:f>
            <x14:dxf>
              <fill>
                <patternFill>
                  <bgColor rgb="FFFFC000"/>
                </patternFill>
              </fill>
            </x14:dxf>
          </x14:cfRule>
          <x14:cfRule type="containsText" priority="583" operator="containsText" id="{064740C9-68EC-43AA-8F55-1C8A13BFD983}">
            <xm:f>NOT(ISERROR(SEARCH('Risk tolerance range'!$F$9,S74)))</xm:f>
            <xm:f>'Risk tolerance range'!$F$9</xm:f>
            <x14:dxf>
              <fill>
                <patternFill>
                  <bgColor rgb="FFFF0000"/>
                </patternFill>
              </fill>
            </x14:dxf>
          </x14:cfRule>
          <xm:sqref>S74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D1A2A73-1A83-46C4-979F-5D82AD177863}">
          <x14:formula1>
            <xm:f>'Risk tolerance range'!$A$8:$A$11</xm:f>
          </x14:formula1>
          <xm:sqref>Q20:Q24 Q2:Q6 Q50:Q54 Q8:Q12 Q74:Q78 Q56:Q60 Q62:Q66 Q68:Q72 Q14:Q18 Q44:Q48 Q26:Q42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8C5FB-AD03-402C-9109-DF1AB6532F29}">
  <dimension ref="A1:W74"/>
  <sheetViews>
    <sheetView topLeftCell="H1" zoomScale="60" zoomScaleNormal="60" workbookViewId="0">
      <selection activeCell="T3" sqref="T3:T7"/>
    </sheetView>
  </sheetViews>
  <sheetFormatPr defaultRowHeight="14.4" x14ac:dyDescent="0.3"/>
  <cols>
    <col min="1" max="1" width="7.109375" customWidth="1"/>
    <col min="2" max="3" width="20.5546875" customWidth="1"/>
    <col min="4" max="5" width="50.5546875" customWidth="1"/>
    <col min="6" max="7" width="15.5546875" customWidth="1"/>
    <col min="8" max="8" width="50.5546875" customWidth="1"/>
    <col min="9" max="9" width="10.5546875" bestFit="1" customWidth="1"/>
    <col min="10" max="10" width="8.44140625" customWidth="1"/>
    <col min="11" max="11" width="12.44140625" customWidth="1"/>
    <col min="12" max="12" width="13" bestFit="1" customWidth="1"/>
    <col min="13" max="13" width="17" bestFit="1" customWidth="1"/>
    <col min="14" max="14" width="15.88671875" bestFit="1" customWidth="1"/>
    <col min="15" max="15" width="12.109375" bestFit="1" customWidth="1"/>
    <col min="16" max="16" width="12.44140625" bestFit="1" customWidth="1"/>
    <col min="17" max="17" width="14" customWidth="1"/>
    <col min="18" max="18" width="14.44140625" customWidth="1"/>
    <col min="19" max="19" width="15.44140625" customWidth="1"/>
    <col min="20" max="20" width="43.5546875" customWidth="1"/>
    <col min="21" max="21" width="15" customWidth="1"/>
    <col min="22" max="22" width="14.5546875" customWidth="1"/>
    <col min="23" max="23" width="15.109375" customWidth="1"/>
  </cols>
  <sheetData>
    <row r="1" spans="1:23" ht="92.4" x14ac:dyDescent="0.3">
      <c r="A1" s="1" t="s">
        <v>200</v>
      </c>
      <c r="B1" s="1" t="s">
        <v>0</v>
      </c>
      <c r="C1" s="1" t="s">
        <v>1</v>
      </c>
      <c r="D1" s="1" t="s">
        <v>143</v>
      </c>
      <c r="E1" s="1" t="s">
        <v>134</v>
      </c>
      <c r="F1" s="1" t="s">
        <v>15</v>
      </c>
      <c r="G1" s="1" t="s">
        <v>2</v>
      </c>
      <c r="H1" s="1" t="s">
        <v>3</v>
      </c>
      <c r="I1" s="1" t="s">
        <v>20</v>
      </c>
      <c r="J1" s="1" t="s">
        <v>39</v>
      </c>
      <c r="K1" s="1" t="s">
        <v>38</v>
      </c>
      <c r="L1" s="1" t="s">
        <v>37</v>
      </c>
      <c r="M1" s="1" t="s">
        <v>213</v>
      </c>
      <c r="N1" s="16" t="s">
        <v>47</v>
      </c>
      <c r="O1" s="1" t="s">
        <v>46</v>
      </c>
      <c r="P1" s="16" t="s">
        <v>40</v>
      </c>
      <c r="Q1" s="1" t="s">
        <v>18</v>
      </c>
      <c r="R1" s="1" t="s">
        <v>135</v>
      </c>
      <c r="S1" s="1" t="s">
        <v>48</v>
      </c>
      <c r="T1" s="1" t="s">
        <v>7</v>
      </c>
      <c r="U1" s="1" t="s">
        <v>4</v>
      </c>
      <c r="V1" s="1" t="s">
        <v>5</v>
      </c>
      <c r="W1" s="1" t="s">
        <v>6</v>
      </c>
    </row>
    <row r="2" spans="1:23" x14ac:dyDescent="0.3">
      <c r="A2" s="65"/>
      <c r="B2" s="65"/>
      <c r="C2" s="65"/>
      <c r="D2" s="65"/>
      <c r="E2" s="65"/>
      <c r="F2" s="65"/>
      <c r="G2" s="65"/>
      <c r="H2" s="65"/>
      <c r="I2" s="66"/>
      <c r="J2" s="66"/>
      <c r="K2" s="66"/>
      <c r="L2" s="66"/>
      <c r="M2" s="66"/>
      <c r="N2" s="67"/>
      <c r="O2" s="65"/>
      <c r="P2" s="68"/>
      <c r="Q2" s="65"/>
      <c r="R2" s="65"/>
      <c r="S2" s="65"/>
      <c r="T2" s="65"/>
      <c r="U2" s="65"/>
      <c r="V2" s="65"/>
      <c r="W2" s="65"/>
    </row>
    <row r="3" spans="1:23" ht="164.4" customHeight="1" x14ac:dyDescent="0.3">
      <c r="A3" s="105" t="s">
        <v>201</v>
      </c>
      <c r="B3" s="101" t="s">
        <v>147</v>
      </c>
      <c r="C3" s="101" t="s">
        <v>146</v>
      </c>
      <c r="D3" s="120" t="s">
        <v>195</v>
      </c>
      <c r="E3" s="101" t="s">
        <v>167</v>
      </c>
      <c r="F3" s="101" t="s">
        <v>17</v>
      </c>
      <c r="G3" s="101" t="s">
        <v>168</v>
      </c>
      <c r="H3" s="120" t="s">
        <v>196</v>
      </c>
      <c r="I3" s="2" t="s">
        <v>8</v>
      </c>
      <c r="J3" s="50">
        <v>5</v>
      </c>
      <c r="K3" s="50">
        <v>4</v>
      </c>
      <c r="L3" s="50">
        <f>K3*J3</f>
        <v>20</v>
      </c>
      <c r="M3" s="51">
        <v>0.5</v>
      </c>
      <c r="N3" s="52">
        <f>IF(L3-(L3*M3)=0,"", L3-(L3*M3))</f>
        <v>10</v>
      </c>
      <c r="O3" s="111">
        <f>INDEX(N3:N7,COUNT(N3:N7)-1)</f>
        <v>10</v>
      </c>
      <c r="P3" s="111" cm="1">
        <f t="array" ref="P3">LOOKUP(2,1/(ISNUMBER(N3:N7)),N3:N7)</f>
        <v>10</v>
      </c>
      <c r="Q3" s="114" t="s">
        <v>129</v>
      </c>
      <c r="R3" s="117" t="e">
        <f>IF(AND(VALUE(VLOOKUP(Q3,[1]!Table2[#All],3,FALSE))&gt;=P3,P3&lt;=O3),'[1]Risk tolerance range'!$F$7,
IF(AND(VALUE(VLOOKUP(Q3,[1]!Table2[#All],3,FALSE))&gt;=P3,P3&gt;O3),'[1]Risk tolerance range'!$F$8,
IF(VALUE(VLOOKUP(Q3,[1]!Table2[#All],3,FALSE))&lt;P3,'[1]Risk tolerance range'!$F$9,'[1]Risk tolerance range'!$F$10)))</f>
        <v>#REF!</v>
      </c>
      <c r="S3" s="117" t="str" cm="1">
        <f t="array" ref="S3">IF(K4=0, '[1]Risk tolerance range'!$G$8, IF(INDEX(M3:M7,COUNTIF(K3:K7,"&gt;"&amp;0))=INDEX(M3:M7,COUNTIF(K3:K7,"&gt;"&amp;0)-1),'[1]Risk tolerance range'!$G$8,IF(INDEX(M3:M7,COUNTIF(K3:K7,"&gt;"&amp;0))&gt;INDEX(M3:M7,COUNTIF(K3:K7,"&gt;"&amp;0)-1),'[1]Risk tolerance range'!$G$7,IF(INDEX(M3:M7,COUNTIF(K3:K7,"&gt;"&amp;0))&lt;INDEX(M3:M7,COUNTIF(K3:K7,"&gt;"&amp;0)-1),'[1]Risk tolerance range'!$G$9,'[1]Risk tolerance range'!$G$10))))</f>
        <v>No Change</v>
      </c>
      <c r="T3" s="126"/>
      <c r="U3" s="126"/>
      <c r="V3" s="126"/>
      <c r="W3" s="126"/>
    </row>
    <row r="4" spans="1:23" x14ac:dyDescent="0.3">
      <c r="A4" s="106"/>
      <c r="B4" s="99"/>
      <c r="C4" s="99"/>
      <c r="D4" s="121"/>
      <c r="E4" s="99"/>
      <c r="F4" s="99"/>
      <c r="G4" s="99"/>
      <c r="H4" s="121"/>
      <c r="I4" s="2" t="s">
        <v>9</v>
      </c>
      <c r="J4" s="50">
        <v>5</v>
      </c>
      <c r="K4" s="53">
        <v>4</v>
      </c>
      <c r="L4" s="50">
        <f t="shared" ref="L4:L7" si="0">K4*J4</f>
        <v>20</v>
      </c>
      <c r="M4" s="51">
        <v>0.5</v>
      </c>
      <c r="N4" s="52">
        <f t="shared" ref="N4:N7" si="1">IF(L4-(L4*M4)=0,"", L4-(L4*M4))</f>
        <v>10</v>
      </c>
      <c r="O4" s="112"/>
      <c r="P4" s="112"/>
      <c r="Q4" s="115"/>
      <c r="R4" s="118"/>
      <c r="S4" s="118"/>
      <c r="T4" s="127"/>
      <c r="U4" s="127"/>
      <c r="V4" s="127"/>
      <c r="W4" s="127"/>
    </row>
    <row r="5" spans="1:23" x14ac:dyDescent="0.3">
      <c r="A5" s="106"/>
      <c r="B5" s="99"/>
      <c r="C5" s="99"/>
      <c r="D5" s="121"/>
      <c r="E5" s="99"/>
      <c r="F5" s="99"/>
      <c r="G5" s="99"/>
      <c r="H5" s="121"/>
      <c r="I5" s="2" t="s">
        <v>10</v>
      </c>
      <c r="J5" s="50">
        <v>5</v>
      </c>
      <c r="K5" s="53">
        <v>4</v>
      </c>
      <c r="L5" s="50">
        <f t="shared" si="0"/>
        <v>20</v>
      </c>
      <c r="M5" s="51">
        <v>0.5</v>
      </c>
      <c r="N5" s="52">
        <f t="shared" si="1"/>
        <v>10</v>
      </c>
      <c r="O5" s="112"/>
      <c r="P5" s="112"/>
      <c r="Q5" s="115"/>
      <c r="R5" s="118"/>
      <c r="S5" s="118"/>
      <c r="T5" s="127"/>
      <c r="U5" s="127"/>
      <c r="V5" s="127"/>
      <c r="W5" s="127"/>
    </row>
    <row r="6" spans="1:23" x14ac:dyDescent="0.3">
      <c r="A6" s="106"/>
      <c r="B6" s="99"/>
      <c r="C6" s="99"/>
      <c r="D6" s="121"/>
      <c r="E6" s="99"/>
      <c r="F6" s="99"/>
      <c r="G6" s="99"/>
      <c r="H6" s="121"/>
      <c r="I6" s="2" t="s">
        <v>11</v>
      </c>
      <c r="J6" s="50">
        <v>5</v>
      </c>
      <c r="K6" s="53">
        <v>4</v>
      </c>
      <c r="L6" s="50">
        <f t="shared" si="0"/>
        <v>20</v>
      </c>
      <c r="M6" s="51">
        <v>0.5</v>
      </c>
      <c r="N6" s="52">
        <f t="shared" si="1"/>
        <v>10</v>
      </c>
      <c r="O6" s="112"/>
      <c r="P6" s="112"/>
      <c r="Q6" s="115"/>
      <c r="R6" s="118"/>
      <c r="S6" s="118"/>
      <c r="T6" s="127"/>
      <c r="U6" s="127"/>
      <c r="V6" s="127"/>
      <c r="W6" s="127"/>
    </row>
    <row r="7" spans="1:23" x14ac:dyDescent="0.3">
      <c r="A7" s="107"/>
      <c r="B7" s="100"/>
      <c r="C7" s="100"/>
      <c r="D7" s="122"/>
      <c r="E7" s="100"/>
      <c r="F7" s="100"/>
      <c r="G7" s="100"/>
      <c r="H7" s="122"/>
      <c r="I7" s="2" t="s">
        <v>12</v>
      </c>
      <c r="J7" s="50"/>
      <c r="K7" s="53"/>
      <c r="L7" s="50">
        <f t="shared" si="0"/>
        <v>0</v>
      </c>
      <c r="M7" s="51">
        <v>0</v>
      </c>
      <c r="N7" s="52" t="str">
        <f t="shared" si="1"/>
        <v/>
      </c>
      <c r="O7" s="113"/>
      <c r="P7" s="113"/>
      <c r="Q7" s="116"/>
      <c r="R7" s="119"/>
      <c r="S7" s="119"/>
      <c r="T7" s="128"/>
      <c r="U7" s="128"/>
      <c r="V7" s="128"/>
      <c r="W7" s="128"/>
    </row>
    <row r="8" spans="1:23" x14ac:dyDescent="0.3">
      <c r="A8" s="65"/>
      <c r="B8" s="65"/>
      <c r="C8" s="65"/>
      <c r="D8" s="65"/>
      <c r="E8" s="65"/>
      <c r="F8" s="65"/>
      <c r="G8" s="65"/>
      <c r="H8" s="65"/>
      <c r="I8" s="66"/>
      <c r="J8" s="66"/>
      <c r="K8" s="66"/>
      <c r="L8" s="66"/>
      <c r="M8" s="66"/>
      <c r="N8" s="67"/>
      <c r="O8" s="65"/>
      <c r="P8" s="68"/>
      <c r="Q8" s="65"/>
      <c r="R8" s="65"/>
      <c r="S8" s="65"/>
      <c r="T8" s="65"/>
      <c r="U8" s="65"/>
      <c r="V8" s="65"/>
      <c r="W8" s="65"/>
    </row>
    <row r="9" spans="1:23" x14ac:dyDescent="0.3">
      <c r="A9" s="105" t="s">
        <v>202</v>
      </c>
      <c r="B9" s="101" t="s">
        <v>154</v>
      </c>
      <c r="C9" s="101" t="s">
        <v>176</v>
      </c>
      <c r="D9" s="101" t="s">
        <v>177</v>
      </c>
      <c r="E9" s="101" t="s">
        <v>178</v>
      </c>
      <c r="F9" s="101" t="s">
        <v>17</v>
      </c>
      <c r="G9" s="101" t="s">
        <v>179</v>
      </c>
      <c r="H9" s="101" t="s">
        <v>180</v>
      </c>
      <c r="I9" s="64" t="s">
        <v>8</v>
      </c>
      <c r="J9" s="63">
        <v>4</v>
      </c>
      <c r="K9" s="55">
        <v>4</v>
      </c>
      <c r="L9" s="50">
        <f>K9*J9</f>
        <v>16</v>
      </c>
      <c r="M9" s="56">
        <v>0.5</v>
      </c>
      <c r="N9" s="52">
        <f>IF(L9-(L9*M9)=0,"", L9-(L9*M9))</f>
        <v>8</v>
      </c>
      <c r="O9" s="111">
        <f>INDEX(N9:N13,COUNT(N9:N13)-1)</f>
        <v>10</v>
      </c>
      <c r="P9" s="111" cm="1">
        <f t="array" ref="P9">LOOKUP(2,1/(ISNUMBER(N9:N13)),N9:N13)</f>
        <v>10</v>
      </c>
      <c r="Q9" s="114" t="s">
        <v>128</v>
      </c>
      <c r="R9" s="117" t="e">
        <f>IF(AND(VALUE(VLOOKUP(Q9,[1]!Table2[#All],3,FALSE))&gt;=P9,P9&lt;=O9),'[1]Risk tolerance range'!$F$7,
IF(AND(VALUE(VLOOKUP(Q9,[1]!Table2[#All],3,FALSE))&gt;=P9,P9&gt;O9),'[1]Risk tolerance range'!$F$8,
IF(VALUE(VLOOKUP(Q9,[1]!Table2[#All],3,FALSE))&lt;P9,'[1]Risk tolerance range'!$F$9,'[1]Risk tolerance range'!$F$10)))</f>
        <v>#REF!</v>
      </c>
      <c r="S9" s="117" t="str" cm="1">
        <f t="array" ref="S9">IF(K10=0, '[1]Risk tolerance range'!$G$8, IF(INDEX(M9:M13,COUNTIF(K9:K13,"&gt;"&amp;0))=INDEX(M9:M13,COUNTIF(K9:K13,"&gt;"&amp;0)-1),'[1]Risk tolerance range'!$G$8,IF(INDEX(M9:M13,COUNTIF(K9:K13,"&gt;"&amp;0))&gt;INDEX(M9:M13,COUNTIF(K9:K13,"&gt;"&amp;0)-1),'[1]Risk tolerance range'!$G$7,IF(INDEX(M9:M13,COUNTIF(K9:K13,"&gt;"&amp;0))&lt;INDEX(M9:M13,COUNTIF(K9:K13,"&gt;"&amp;0)-1),'[1]Risk tolerance range'!$G$9,'[1]Risk tolerance range'!$G$10))))</f>
        <v>No Change</v>
      </c>
      <c r="T9" s="101" t="s">
        <v>214</v>
      </c>
      <c r="U9" s="126"/>
      <c r="V9" s="126"/>
      <c r="W9" s="126"/>
    </row>
    <row r="10" spans="1:23" x14ac:dyDescent="0.3">
      <c r="A10" s="106"/>
      <c r="B10" s="99"/>
      <c r="C10" s="99"/>
      <c r="D10" s="99"/>
      <c r="E10" s="99"/>
      <c r="F10" s="99"/>
      <c r="G10" s="99"/>
      <c r="H10" s="99"/>
      <c r="I10" s="64" t="s">
        <v>9</v>
      </c>
      <c r="J10" s="50">
        <v>4</v>
      </c>
      <c r="K10" s="53">
        <v>5</v>
      </c>
      <c r="L10" s="50">
        <f>K10*J10</f>
        <v>20</v>
      </c>
      <c r="M10" s="56">
        <v>0.5</v>
      </c>
      <c r="N10" s="52">
        <f>IF(L10-(L10*M10)=0,"", L10-(L10*M10))</f>
        <v>10</v>
      </c>
      <c r="O10" s="112"/>
      <c r="P10" s="112"/>
      <c r="Q10" s="115"/>
      <c r="R10" s="118"/>
      <c r="S10" s="118"/>
      <c r="T10" s="99"/>
      <c r="U10" s="127"/>
      <c r="V10" s="127"/>
      <c r="W10" s="127"/>
    </row>
    <row r="11" spans="1:23" x14ac:dyDescent="0.3">
      <c r="A11" s="106"/>
      <c r="B11" s="99"/>
      <c r="C11" s="99"/>
      <c r="D11" s="99"/>
      <c r="E11" s="99"/>
      <c r="F11" s="99"/>
      <c r="G11" s="99"/>
      <c r="H11" s="99"/>
      <c r="I11" s="64" t="s">
        <v>10</v>
      </c>
      <c r="J11" s="50">
        <v>4</v>
      </c>
      <c r="K11" s="53">
        <v>5</v>
      </c>
      <c r="L11" s="50">
        <f>K11*J11</f>
        <v>20</v>
      </c>
      <c r="M11" s="56">
        <v>0.5</v>
      </c>
      <c r="N11" s="52">
        <f>IF(L11-(L11*M11)=0,"", L11-(L11*M11))</f>
        <v>10</v>
      </c>
      <c r="O11" s="112"/>
      <c r="P11" s="112"/>
      <c r="Q11" s="115"/>
      <c r="R11" s="118"/>
      <c r="S11" s="118"/>
      <c r="T11" s="99"/>
      <c r="U11" s="127"/>
      <c r="V11" s="127"/>
      <c r="W11" s="127"/>
    </row>
    <row r="12" spans="1:23" x14ac:dyDescent="0.3">
      <c r="A12" s="106"/>
      <c r="B12" s="99"/>
      <c r="C12" s="99"/>
      <c r="D12" s="99"/>
      <c r="E12" s="99"/>
      <c r="F12" s="99"/>
      <c r="G12" s="99"/>
      <c r="H12" s="99"/>
      <c r="I12" s="64" t="s">
        <v>11</v>
      </c>
      <c r="J12" s="50">
        <v>4</v>
      </c>
      <c r="K12" s="53">
        <v>5</v>
      </c>
      <c r="L12" s="50">
        <f>K12*J12</f>
        <v>20</v>
      </c>
      <c r="M12" s="56">
        <v>0.5</v>
      </c>
      <c r="N12" s="52">
        <f>IF(L12-(L12*M12)=0,"", L12-(L12*M12))</f>
        <v>10</v>
      </c>
      <c r="O12" s="112"/>
      <c r="P12" s="112"/>
      <c r="Q12" s="115"/>
      <c r="R12" s="118"/>
      <c r="S12" s="118"/>
      <c r="T12" s="99"/>
      <c r="U12" s="127"/>
      <c r="V12" s="127"/>
      <c r="W12" s="127"/>
    </row>
    <row r="13" spans="1:23" ht="148.94999999999999" customHeight="1" x14ac:dyDescent="0.3">
      <c r="A13" s="107"/>
      <c r="B13" s="100"/>
      <c r="C13" s="100"/>
      <c r="D13" s="100"/>
      <c r="E13" s="100"/>
      <c r="F13" s="100"/>
      <c r="G13" s="100"/>
      <c r="H13" s="100"/>
      <c r="I13" s="64" t="s">
        <v>12</v>
      </c>
      <c r="J13" s="63"/>
      <c r="K13" s="63"/>
      <c r="L13" s="50">
        <f>K13*J13</f>
        <v>0</v>
      </c>
      <c r="M13" s="56"/>
      <c r="N13" s="52" t="str">
        <f>IF(L13-(L13*M13)=0,"", L13-(L13*M13))</f>
        <v/>
      </c>
      <c r="O13" s="113"/>
      <c r="P13" s="113"/>
      <c r="Q13" s="116"/>
      <c r="R13" s="119"/>
      <c r="S13" s="119"/>
      <c r="T13" s="100"/>
      <c r="U13" s="128"/>
      <c r="V13" s="128"/>
      <c r="W13" s="128"/>
    </row>
    <row r="14" spans="1:23" x14ac:dyDescent="0.3">
      <c r="A14" s="65"/>
      <c r="B14" s="65"/>
      <c r="C14" s="65"/>
      <c r="D14" s="65"/>
      <c r="E14" s="65"/>
      <c r="F14" s="65"/>
      <c r="G14" s="65"/>
      <c r="H14" s="65"/>
      <c r="I14" s="66"/>
      <c r="J14" s="66"/>
      <c r="K14" s="66"/>
      <c r="L14" s="66"/>
      <c r="M14" s="66"/>
      <c r="N14" s="67"/>
      <c r="O14" s="65"/>
      <c r="P14" s="68"/>
      <c r="Q14" s="65"/>
      <c r="R14" s="65"/>
      <c r="S14" s="65"/>
      <c r="T14" s="65"/>
      <c r="U14" s="65"/>
      <c r="V14" s="65"/>
      <c r="W14" s="69"/>
    </row>
    <row r="15" spans="1:23" ht="372.6" customHeight="1" x14ac:dyDescent="0.3">
      <c r="A15" s="105" t="s">
        <v>203</v>
      </c>
      <c r="B15" s="108" t="s">
        <v>148</v>
      </c>
      <c r="C15" s="102" t="s">
        <v>197</v>
      </c>
      <c r="D15" s="102" t="s">
        <v>198</v>
      </c>
      <c r="E15" s="108" t="s">
        <v>194</v>
      </c>
      <c r="F15" s="101" t="s">
        <v>17</v>
      </c>
      <c r="G15" s="108" t="s">
        <v>169</v>
      </c>
      <c r="H15" s="108" t="s">
        <v>172</v>
      </c>
      <c r="I15" s="2" t="s">
        <v>8</v>
      </c>
      <c r="J15" s="50">
        <v>4</v>
      </c>
      <c r="K15" s="50">
        <v>3</v>
      </c>
      <c r="L15" s="50">
        <f>K15*J15</f>
        <v>12</v>
      </c>
      <c r="M15" s="51">
        <v>0.6</v>
      </c>
      <c r="N15" s="52">
        <f>IF(L15-(L15*M15)=0,"", L15-(L15*M15))</f>
        <v>4.8000000000000007</v>
      </c>
      <c r="O15" s="111">
        <f>INDEX(N15:N19,COUNT(N15:N19)-1)</f>
        <v>4.8000000000000007</v>
      </c>
      <c r="P15" s="111" cm="1">
        <f t="array" ref="P15">LOOKUP(2,1/(ISNUMBER(N15:N19)),N15:N19)</f>
        <v>4.8000000000000007</v>
      </c>
      <c r="Q15" s="114" t="s">
        <v>129</v>
      </c>
      <c r="R15" s="117" t="e">
        <f>IF(AND(VALUE(VLOOKUP(Q15,[1]!Table2[#All],3,FALSE))&gt;=P15,P15&lt;=O15),'[1]Risk tolerance range'!$F$7,
IF(AND(VALUE(VLOOKUP(Q15,[1]!Table2[#All],3,FALSE))&gt;=P15,P15&gt;O15),'[1]Risk tolerance range'!$F$8,
IF(VALUE(VLOOKUP(Q15,[1]!Table2[#All],3,FALSE))&lt;P15,'[1]Risk tolerance range'!$F$9,'[1]Risk tolerance range'!$F$10)))</f>
        <v>#REF!</v>
      </c>
      <c r="S15" s="117" t="str" cm="1">
        <f t="array" ref="S15">IF(K16=0, '[1]Risk tolerance range'!$G$8, IF(INDEX(M15:M19,COUNTIF(K15:K19,"&gt;"&amp;0))=INDEX(M15:M19,COUNTIF(K15:K19,"&gt;"&amp;0)-1),'[1]Risk tolerance range'!$G$8,IF(INDEX(M15:M19,COUNTIF(K15:K19,"&gt;"&amp;0))&gt;INDEX(M15:M19,COUNTIF(K15:K19,"&gt;"&amp;0)-1),'[1]Risk tolerance range'!$G$7,IF(INDEX(M15:M19,COUNTIF(K15:K19,"&gt;"&amp;0))&lt;INDEX(M15:M19,COUNTIF(K15:K19,"&gt;"&amp;0)-1),'[1]Risk tolerance range'!$G$9,'[1]Risk tolerance range'!$G$10))))</f>
        <v>No Change</v>
      </c>
      <c r="T15" s="126"/>
      <c r="U15" s="126"/>
      <c r="V15" s="126"/>
      <c r="W15" s="126"/>
    </row>
    <row r="16" spans="1:23" x14ac:dyDescent="0.3">
      <c r="A16" s="106"/>
      <c r="B16" s="109"/>
      <c r="C16" s="103"/>
      <c r="D16" s="103"/>
      <c r="E16" s="109"/>
      <c r="F16" s="99"/>
      <c r="G16" s="109"/>
      <c r="H16" s="109"/>
      <c r="I16" s="2" t="s">
        <v>9</v>
      </c>
      <c r="J16" s="50">
        <v>4</v>
      </c>
      <c r="K16" s="53">
        <v>3</v>
      </c>
      <c r="L16" s="50">
        <f t="shared" ref="L16:L19" si="2">K16*J16</f>
        <v>12</v>
      </c>
      <c r="M16" s="51">
        <v>0.6</v>
      </c>
      <c r="N16" s="52">
        <f t="shared" ref="N16:N19" si="3">IF(L16-(L16*M16)=0,"", L16-(L16*M16))</f>
        <v>4.8000000000000007</v>
      </c>
      <c r="O16" s="112"/>
      <c r="P16" s="112"/>
      <c r="Q16" s="115"/>
      <c r="R16" s="118"/>
      <c r="S16" s="118"/>
      <c r="T16" s="127"/>
      <c r="U16" s="127"/>
      <c r="V16" s="127"/>
      <c r="W16" s="127"/>
    </row>
    <row r="17" spans="1:23" x14ac:dyDescent="0.3">
      <c r="A17" s="106"/>
      <c r="B17" s="109"/>
      <c r="C17" s="103"/>
      <c r="D17" s="103"/>
      <c r="E17" s="109"/>
      <c r="F17" s="99"/>
      <c r="G17" s="109"/>
      <c r="H17" s="109"/>
      <c r="I17" s="2" t="s">
        <v>10</v>
      </c>
      <c r="J17" s="50">
        <v>4</v>
      </c>
      <c r="K17" s="50">
        <v>3</v>
      </c>
      <c r="L17" s="50">
        <f t="shared" si="2"/>
        <v>12</v>
      </c>
      <c r="M17" s="51">
        <v>0.6</v>
      </c>
      <c r="N17" s="52">
        <f t="shared" si="3"/>
        <v>4.8000000000000007</v>
      </c>
      <c r="O17" s="112"/>
      <c r="P17" s="112"/>
      <c r="Q17" s="115"/>
      <c r="R17" s="118"/>
      <c r="S17" s="118"/>
      <c r="T17" s="127"/>
      <c r="U17" s="127"/>
      <c r="V17" s="127"/>
      <c r="W17" s="127"/>
    </row>
    <row r="18" spans="1:23" x14ac:dyDescent="0.3">
      <c r="A18" s="106"/>
      <c r="B18" s="109"/>
      <c r="C18" s="103"/>
      <c r="D18" s="103"/>
      <c r="E18" s="109"/>
      <c r="F18" s="99"/>
      <c r="G18" s="109"/>
      <c r="H18" s="109"/>
      <c r="I18" s="2" t="s">
        <v>11</v>
      </c>
      <c r="J18" s="50">
        <v>4</v>
      </c>
      <c r="K18" s="50">
        <v>3</v>
      </c>
      <c r="L18" s="50">
        <f t="shared" si="2"/>
        <v>12</v>
      </c>
      <c r="M18" s="51">
        <v>0.6</v>
      </c>
      <c r="N18" s="52">
        <f t="shared" si="3"/>
        <v>4.8000000000000007</v>
      </c>
      <c r="O18" s="112"/>
      <c r="P18" s="112"/>
      <c r="Q18" s="115"/>
      <c r="R18" s="118"/>
      <c r="S18" s="118"/>
      <c r="T18" s="127"/>
      <c r="U18" s="127"/>
      <c r="V18" s="127"/>
      <c r="W18" s="127"/>
    </row>
    <row r="19" spans="1:23" x14ac:dyDescent="0.3">
      <c r="A19" s="107"/>
      <c r="B19" s="110"/>
      <c r="C19" s="104"/>
      <c r="D19" s="104"/>
      <c r="E19" s="110"/>
      <c r="F19" s="100"/>
      <c r="G19" s="110"/>
      <c r="H19" s="110"/>
      <c r="I19" s="2" t="s">
        <v>12</v>
      </c>
      <c r="J19" s="50"/>
      <c r="K19" s="53"/>
      <c r="L19" s="50">
        <f t="shared" si="2"/>
        <v>0</v>
      </c>
      <c r="M19" s="51">
        <v>0</v>
      </c>
      <c r="N19" s="52" t="str">
        <f t="shared" si="3"/>
        <v/>
      </c>
      <c r="O19" s="113"/>
      <c r="P19" s="113"/>
      <c r="Q19" s="116"/>
      <c r="R19" s="119"/>
      <c r="S19" s="119"/>
      <c r="T19" s="128"/>
      <c r="U19" s="128"/>
      <c r="V19" s="128"/>
      <c r="W19" s="128"/>
    </row>
    <row r="20" spans="1:23" x14ac:dyDescent="0.3">
      <c r="A20" s="65"/>
      <c r="B20" s="65"/>
      <c r="C20" s="65"/>
      <c r="D20" s="65"/>
      <c r="E20" s="65"/>
      <c r="F20" s="65"/>
      <c r="G20" s="65"/>
      <c r="H20" s="65"/>
      <c r="I20" s="66"/>
      <c r="J20" s="66"/>
      <c r="K20" s="66"/>
      <c r="L20" s="66"/>
      <c r="M20" s="66"/>
      <c r="N20" s="67"/>
      <c r="O20" s="65"/>
      <c r="P20" s="68"/>
      <c r="Q20" s="65"/>
      <c r="R20" s="65"/>
      <c r="S20" s="65"/>
      <c r="T20" s="65"/>
      <c r="U20" s="65"/>
      <c r="V20" s="65"/>
      <c r="W20" s="65"/>
    </row>
    <row r="21" spans="1:23" ht="58.95" customHeight="1" x14ac:dyDescent="0.3">
      <c r="A21" s="105" t="s">
        <v>204</v>
      </c>
      <c r="B21" s="101" t="s">
        <v>151</v>
      </c>
      <c r="C21" s="101" t="s">
        <v>144</v>
      </c>
      <c r="D21" s="101" t="s">
        <v>166</v>
      </c>
      <c r="E21" s="101" t="s">
        <v>145</v>
      </c>
      <c r="F21" s="101" t="s">
        <v>19</v>
      </c>
      <c r="G21" s="101" t="s">
        <v>165</v>
      </c>
      <c r="H21" s="101" t="s">
        <v>142</v>
      </c>
      <c r="I21" s="2" t="s">
        <v>8</v>
      </c>
      <c r="J21" s="50">
        <v>4</v>
      </c>
      <c r="K21" s="50">
        <v>2</v>
      </c>
      <c r="L21" s="50">
        <f>K21*J21</f>
        <v>8</v>
      </c>
      <c r="M21" s="51">
        <v>0.5</v>
      </c>
      <c r="N21" s="52">
        <f>IF(L21-(L21*M21)=0,"", L21-(L21*M21))</f>
        <v>4</v>
      </c>
      <c r="O21" s="111">
        <f>INDEX(N21:N25,COUNT(N21:N25)-1)</f>
        <v>4</v>
      </c>
      <c r="P21" s="111" cm="1">
        <f t="array" ref="P21">LOOKUP(2,1/(ISNUMBER(N21:N25)),N21:N25)</f>
        <v>4</v>
      </c>
      <c r="Q21" s="114" t="s">
        <v>129</v>
      </c>
      <c r="R21" s="117" t="e">
        <f>IF(AND(VALUE(VLOOKUP(Q21,[1]!Table2[#All],3,FALSE))&gt;=P21,P21&lt;=O21),'[1]Risk tolerance range'!$F$7,
IF(AND(VALUE(VLOOKUP(Q21,[1]!Table2[#All],3,FALSE))&gt;=P21,P21&gt;O21),'[1]Risk tolerance range'!$F$8,
IF(VALUE(VLOOKUP(Q21,[1]!Table2[#All],3,FALSE))&lt;P21,'[1]Risk tolerance range'!$F$9,'[1]Risk tolerance range'!$F$10)))</f>
        <v>#REF!</v>
      </c>
      <c r="S21" s="117" t="str" cm="1">
        <f t="array" ref="S21">IF(K22=0, '[1]Risk tolerance range'!$G$8, IF(INDEX(M21:M25,COUNTIF(K21:K25,"&gt;"&amp;0))=INDEX(M21:M25,COUNTIF(K21:K25,"&gt;"&amp;0)-1),'[1]Risk tolerance range'!$G$8,IF(INDEX(M21:M25,COUNTIF(K21:K25,"&gt;"&amp;0))&gt;INDEX(M21:M25,COUNTIF(K21:K25,"&gt;"&amp;0)-1),'[1]Risk tolerance range'!$G$7,IF(INDEX(M21:M25,COUNTIF(K21:K25,"&gt;"&amp;0))&lt;INDEX(M21:M25,COUNTIF(K21:K25,"&gt;"&amp;0)-1),'[1]Risk tolerance range'!$G$9,'[1]Risk tolerance range'!$G$10))))</f>
        <v>No Change</v>
      </c>
      <c r="T21" s="101"/>
      <c r="U21" s="126"/>
      <c r="V21" s="126"/>
      <c r="W21" s="126"/>
    </row>
    <row r="22" spans="1:23" x14ac:dyDescent="0.3">
      <c r="A22" s="106"/>
      <c r="B22" s="99"/>
      <c r="C22" s="99"/>
      <c r="D22" s="99"/>
      <c r="E22" s="99"/>
      <c r="F22" s="99"/>
      <c r="G22" s="99"/>
      <c r="H22" s="99"/>
      <c r="I22" s="2" t="s">
        <v>9</v>
      </c>
      <c r="J22" s="50">
        <v>4</v>
      </c>
      <c r="K22" s="53">
        <v>2</v>
      </c>
      <c r="L22" s="50">
        <f t="shared" ref="L22:L25" si="4">K22*J22</f>
        <v>8</v>
      </c>
      <c r="M22" s="51">
        <v>0.5</v>
      </c>
      <c r="N22" s="52">
        <f t="shared" ref="N22:N25" si="5">IF(L22-(L22*M22)=0,"", L22-(L22*M22))</f>
        <v>4</v>
      </c>
      <c r="O22" s="112"/>
      <c r="P22" s="112"/>
      <c r="Q22" s="115"/>
      <c r="R22" s="118"/>
      <c r="S22" s="118"/>
      <c r="T22" s="99"/>
      <c r="U22" s="127"/>
      <c r="V22" s="127"/>
      <c r="W22" s="127"/>
    </row>
    <row r="23" spans="1:23" x14ac:dyDescent="0.3">
      <c r="A23" s="106"/>
      <c r="B23" s="99"/>
      <c r="C23" s="99"/>
      <c r="D23" s="99"/>
      <c r="E23" s="99"/>
      <c r="F23" s="99"/>
      <c r="G23" s="99"/>
      <c r="H23" s="99"/>
      <c r="I23" s="2" t="s">
        <v>10</v>
      </c>
      <c r="J23" s="50">
        <v>4</v>
      </c>
      <c r="K23" s="50">
        <v>2</v>
      </c>
      <c r="L23" s="50">
        <f t="shared" si="4"/>
        <v>8</v>
      </c>
      <c r="M23" s="51">
        <v>0.5</v>
      </c>
      <c r="N23" s="52">
        <f t="shared" si="5"/>
        <v>4</v>
      </c>
      <c r="O23" s="112"/>
      <c r="P23" s="112"/>
      <c r="Q23" s="115"/>
      <c r="R23" s="118"/>
      <c r="S23" s="118"/>
      <c r="T23" s="99"/>
      <c r="U23" s="127"/>
      <c r="V23" s="127"/>
      <c r="W23" s="127"/>
    </row>
    <row r="24" spans="1:23" x14ac:dyDescent="0.3">
      <c r="A24" s="106"/>
      <c r="B24" s="99"/>
      <c r="C24" s="99"/>
      <c r="D24" s="99"/>
      <c r="E24" s="99"/>
      <c r="F24" s="99"/>
      <c r="G24" s="99"/>
      <c r="H24" s="99"/>
      <c r="I24" s="2" t="s">
        <v>11</v>
      </c>
      <c r="J24" s="50">
        <v>4</v>
      </c>
      <c r="K24" s="50">
        <v>2</v>
      </c>
      <c r="L24" s="50">
        <f t="shared" si="4"/>
        <v>8</v>
      </c>
      <c r="M24" s="51">
        <v>0.5</v>
      </c>
      <c r="N24" s="52">
        <f t="shared" si="5"/>
        <v>4</v>
      </c>
      <c r="O24" s="112"/>
      <c r="P24" s="112"/>
      <c r="Q24" s="115"/>
      <c r="R24" s="118"/>
      <c r="S24" s="118"/>
      <c r="T24" s="99"/>
      <c r="U24" s="127"/>
      <c r="V24" s="127"/>
      <c r="W24" s="127"/>
    </row>
    <row r="25" spans="1:23" x14ac:dyDescent="0.3">
      <c r="A25" s="107"/>
      <c r="B25" s="100"/>
      <c r="C25" s="100"/>
      <c r="D25" s="100"/>
      <c r="E25" s="100"/>
      <c r="F25" s="100"/>
      <c r="G25" s="100"/>
      <c r="H25" s="100"/>
      <c r="I25" s="2" t="s">
        <v>12</v>
      </c>
      <c r="J25" s="50"/>
      <c r="K25" s="53"/>
      <c r="L25" s="50">
        <f t="shared" si="4"/>
        <v>0</v>
      </c>
      <c r="M25" s="51">
        <v>0</v>
      </c>
      <c r="N25" s="52" t="str">
        <f t="shared" si="5"/>
        <v/>
      </c>
      <c r="O25" s="113"/>
      <c r="P25" s="113"/>
      <c r="Q25" s="116"/>
      <c r="R25" s="119"/>
      <c r="S25" s="119"/>
      <c r="T25" s="100"/>
      <c r="U25" s="128"/>
      <c r="V25" s="128"/>
      <c r="W25" s="128"/>
    </row>
    <row r="26" spans="1:23" x14ac:dyDescent="0.3">
      <c r="A26" s="65"/>
      <c r="B26" s="65"/>
      <c r="C26" s="65"/>
      <c r="D26" s="65"/>
      <c r="E26" s="65"/>
      <c r="F26" s="65"/>
      <c r="G26" s="65"/>
      <c r="H26" s="65"/>
      <c r="I26" s="66"/>
      <c r="J26" s="66"/>
      <c r="K26" s="66"/>
      <c r="L26" s="66"/>
      <c r="M26" s="66"/>
      <c r="N26" s="67"/>
      <c r="O26" s="65"/>
      <c r="P26" s="68"/>
      <c r="Q26" s="65"/>
      <c r="R26" s="65"/>
      <c r="S26" s="65"/>
      <c r="T26" s="65"/>
      <c r="U26" s="65"/>
      <c r="V26" s="65"/>
      <c r="W26" s="65"/>
    </row>
    <row r="27" spans="1:23" ht="126.6" customHeight="1" x14ac:dyDescent="0.3">
      <c r="A27" s="105" t="s">
        <v>205</v>
      </c>
      <c r="B27" s="123" t="s">
        <v>16</v>
      </c>
      <c r="C27" s="101" t="s">
        <v>153</v>
      </c>
      <c r="D27" s="101" t="s">
        <v>215</v>
      </c>
      <c r="E27" s="101" t="s">
        <v>173</v>
      </c>
      <c r="F27" s="101" t="s">
        <v>17</v>
      </c>
      <c r="G27" s="101" t="s">
        <v>174</v>
      </c>
      <c r="H27" s="101" t="s">
        <v>175</v>
      </c>
      <c r="I27" s="2" t="s">
        <v>8</v>
      </c>
      <c r="J27" s="50">
        <v>4</v>
      </c>
      <c r="K27" s="53">
        <v>4</v>
      </c>
      <c r="L27" s="50">
        <f t="shared" ref="L27:L31" si="6">K27*J27</f>
        <v>16</v>
      </c>
      <c r="M27" s="51">
        <v>0.75</v>
      </c>
      <c r="N27" s="52">
        <f>IF(L27-(L27*M27)=0,"", L27-(L27*M27))</f>
        <v>4</v>
      </c>
      <c r="O27" s="111">
        <f>INDEX(N27:N31,COUNT(N27:N31)-1)</f>
        <v>4</v>
      </c>
      <c r="P27" s="111" cm="1">
        <f t="array" ref="P27">LOOKUP(2,1/(ISNUMBER(N27:N31)),N27:N31)</f>
        <v>4</v>
      </c>
      <c r="Q27" s="114" t="s">
        <v>129</v>
      </c>
      <c r="R27" s="117" t="e">
        <f>IF(AND(VALUE(VLOOKUP(Q27,[1]!Table2[#All],3,FALSE))&gt;=P27,P27&lt;=O27),'[1]Risk tolerance range'!$F$7,
IF(AND(VALUE(VLOOKUP(Q27,[1]!Table2[#All],3,FALSE))&gt;=P27,P27&gt;O27),'[1]Risk tolerance range'!$F$8,
IF(VALUE(VLOOKUP(Q27,[1]!Table2[#All],3,FALSE))&lt;P27,'[1]Risk tolerance range'!$F$9,'[1]Risk tolerance range'!$F$10)))</f>
        <v>#REF!</v>
      </c>
      <c r="S27" s="117" t="str" cm="1">
        <f t="array" ref="S27">IF(K28=0, '[1]Risk tolerance range'!$G$8, IF(INDEX(M27:M31,COUNTIF(K27:K31,"&gt;"&amp;0))=INDEX(M27:M31,COUNTIF(K27:K31,"&gt;"&amp;0)-1),'[1]Risk tolerance range'!$G$8,IF(INDEX(M27:M31,COUNTIF(K27:K31,"&gt;"&amp;0))&gt;INDEX(M27:M31,COUNTIF(K27:K31,"&gt;"&amp;0)-1),'[1]Risk tolerance range'!$G$7,IF(INDEX(M27:M31,COUNTIF(K27:K31,"&gt;"&amp;0))&lt;INDEX(M27:M31,COUNTIF(K27:K31,"&gt;"&amp;0)-1),'[1]Risk tolerance range'!$G$9,'[1]Risk tolerance range'!$G$10))))</f>
        <v>No Change</v>
      </c>
      <c r="T27" s="101"/>
      <c r="U27" s="126"/>
      <c r="V27" s="126"/>
      <c r="W27" s="126"/>
    </row>
    <row r="28" spans="1:23" x14ac:dyDescent="0.3">
      <c r="A28" s="106"/>
      <c r="B28" s="124"/>
      <c r="C28" s="99"/>
      <c r="D28" s="99"/>
      <c r="E28" s="99"/>
      <c r="F28" s="99"/>
      <c r="G28" s="99"/>
      <c r="H28" s="99"/>
      <c r="I28" s="2" t="s">
        <v>9</v>
      </c>
      <c r="J28" s="50">
        <v>4</v>
      </c>
      <c r="K28" s="53">
        <v>4</v>
      </c>
      <c r="L28" s="50">
        <f t="shared" si="6"/>
        <v>16</v>
      </c>
      <c r="M28" s="51">
        <v>0.75</v>
      </c>
      <c r="N28" s="52">
        <f t="shared" ref="N28:N30" si="7">IF(L28-(L28*M28)=0,"", L28-(L28*M28))</f>
        <v>4</v>
      </c>
      <c r="O28" s="112"/>
      <c r="P28" s="112"/>
      <c r="Q28" s="115"/>
      <c r="R28" s="118"/>
      <c r="S28" s="118"/>
      <c r="T28" s="99"/>
      <c r="U28" s="127"/>
      <c r="V28" s="127"/>
      <c r="W28" s="127"/>
    </row>
    <row r="29" spans="1:23" x14ac:dyDescent="0.3">
      <c r="A29" s="106"/>
      <c r="B29" s="124"/>
      <c r="C29" s="99"/>
      <c r="D29" s="99"/>
      <c r="E29" s="99"/>
      <c r="F29" s="99"/>
      <c r="G29" s="99"/>
      <c r="H29" s="99"/>
      <c r="I29" s="2" t="s">
        <v>10</v>
      </c>
      <c r="J29" s="50">
        <v>4</v>
      </c>
      <c r="K29" s="53">
        <v>4</v>
      </c>
      <c r="L29" s="50">
        <f t="shared" si="6"/>
        <v>16</v>
      </c>
      <c r="M29" s="51">
        <v>0.75</v>
      </c>
      <c r="N29" s="52">
        <f t="shared" si="7"/>
        <v>4</v>
      </c>
      <c r="O29" s="112"/>
      <c r="P29" s="112"/>
      <c r="Q29" s="115"/>
      <c r="R29" s="118"/>
      <c r="S29" s="118"/>
      <c r="T29" s="99"/>
      <c r="U29" s="127"/>
      <c r="V29" s="127"/>
      <c r="W29" s="127"/>
    </row>
    <row r="30" spans="1:23" x14ac:dyDescent="0.3">
      <c r="A30" s="106"/>
      <c r="B30" s="124"/>
      <c r="C30" s="99"/>
      <c r="D30" s="99"/>
      <c r="E30" s="99"/>
      <c r="F30" s="99"/>
      <c r="G30" s="99"/>
      <c r="H30" s="99"/>
      <c r="I30" s="2" t="s">
        <v>11</v>
      </c>
      <c r="J30" s="50">
        <v>4</v>
      </c>
      <c r="K30" s="53">
        <v>4</v>
      </c>
      <c r="L30" s="50">
        <f t="shared" si="6"/>
        <v>16</v>
      </c>
      <c r="M30" s="51">
        <v>0.75</v>
      </c>
      <c r="N30" s="52">
        <f t="shared" si="7"/>
        <v>4</v>
      </c>
      <c r="O30" s="112"/>
      <c r="P30" s="112"/>
      <c r="Q30" s="115"/>
      <c r="R30" s="118"/>
      <c r="S30" s="118"/>
      <c r="T30" s="99"/>
      <c r="U30" s="127"/>
      <c r="V30" s="127"/>
      <c r="W30" s="127"/>
    </row>
    <row r="31" spans="1:23" x14ac:dyDescent="0.3">
      <c r="A31" s="107"/>
      <c r="B31" s="125"/>
      <c r="C31" s="100"/>
      <c r="D31" s="100"/>
      <c r="E31" s="100"/>
      <c r="F31" s="100"/>
      <c r="G31" s="100"/>
      <c r="H31" s="100"/>
      <c r="I31" s="2" t="s">
        <v>12</v>
      </c>
      <c r="J31" s="50"/>
      <c r="K31" s="53"/>
      <c r="L31" s="50">
        <f t="shared" si="6"/>
        <v>0</v>
      </c>
      <c r="M31" s="51"/>
      <c r="N31" s="52"/>
      <c r="O31" s="113"/>
      <c r="P31" s="113"/>
      <c r="Q31" s="116"/>
      <c r="R31" s="119"/>
      <c r="S31" s="119"/>
      <c r="T31" s="100"/>
      <c r="U31" s="128"/>
      <c r="V31" s="128"/>
      <c r="W31" s="128"/>
    </row>
    <row r="32" spans="1:23" x14ac:dyDescent="0.3">
      <c r="A32" s="65"/>
      <c r="B32" s="65"/>
      <c r="C32" s="65"/>
      <c r="D32" s="65"/>
      <c r="E32" s="65"/>
      <c r="F32" s="65"/>
      <c r="G32" s="65"/>
      <c r="H32" s="65"/>
      <c r="I32" s="66"/>
      <c r="J32" s="66"/>
      <c r="K32" s="66"/>
      <c r="L32" s="66"/>
      <c r="M32" s="66"/>
      <c r="N32" s="67"/>
      <c r="O32" s="65"/>
      <c r="P32" s="68"/>
      <c r="Q32" s="65"/>
      <c r="R32" s="65"/>
      <c r="S32" s="65"/>
      <c r="T32" s="65"/>
      <c r="U32" s="65"/>
      <c r="V32" s="65"/>
      <c r="W32" s="65"/>
    </row>
    <row r="33" spans="1:23" ht="151.94999999999999" customHeight="1" x14ac:dyDescent="0.3">
      <c r="A33" s="105" t="s">
        <v>206</v>
      </c>
      <c r="B33" s="101" t="s">
        <v>190</v>
      </c>
      <c r="C33" s="101" t="s">
        <v>189</v>
      </c>
      <c r="D33" s="101" t="s">
        <v>191</v>
      </c>
      <c r="E33" s="101" t="s">
        <v>192</v>
      </c>
      <c r="F33" s="101" t="s">
        <v>17</v>
      </c>
      <c r="G33" s="101" t="s">
        <v>179</v>
      </c>
      <c r="H33" s="101" t="s">
        <v>193</v>
      </c>
      <c r="I33" s="2" t="s">
        <v>8</v>
      </c>
      <c r="J33" s="53">
        <v>3</v>
      </c>
      <c r="K33" s="53">
        <v>2</v>
      </c>
      <c r="L33" s="50">
        <f>K33*J33</f>
        <v>6</v>
      </c>
      <c r="M33" s="57">
        <v>0.6</v>
      </c>
      <c r="N33" s="52">
        <f>IF(L33-(L33*M33)=0,"", L33-(L33*M33))</f>
        <v>2.4000000000000004</v>
      </c>
      <c r="O33" s="111">
        <f>INDEX(N33:N37,COUNT(N33:N37)-1)</f>
        <v>2.4000000000000004</v>
      </c>
      <c r="P33" s="111" cm="1">
        <f t="array" ref="P33">LOOKUP(2,1/(ISNUMBER(N33:N37)),N33:N37)</f>
        <v>2.4000000000000004</v>
      </c>
      <c r="Q33" s="114" t="s">
        <v>128</v>
      </c>
      <c r="R33" s="117" t="e">
        <f>IF(AND(VALUE(VLOOKUP(Q33,[1]!Table2[#All],3,FALSE))&gt;=P33,P33&lt;=O33),'[1]Risk tolerance range'!$F$7,
IF(AND(VALUE(VLOOKUP(Q33,[1]!Table2[#All],3,FALSE))&gt;=P33,P33&gt;O33),'[1]Risk tolerance range'!$F$8,
IF(VALUE(VLOOKUP(Q33,[1]!Table2[#All],3,FALSE))&lt;P33,'[1]Risk tolerance range'!$F$9,'[1]Risk tolerance range'!$F$10)))</f>
        <v>#REF!</v>
      </c>
      <c r="S33" s="117" t="str" cm="1">
        <f t="array" ref="S33">IF(K34=0, '[1]Risk tolerance range'!$G$8, IF(INDEX(M33:M37,COUNTIF(K33:K37,"&gt;"&amp;0))=INDEX(M33:M37,COUNTIF(K33:K37,"&gt;"&amp;0)-1),'[1]Risk tolerance range'!$G$8,IF(INDEX(M33:M37,COUNTIF(K33:K37,"&gt;"&amp;0))&gt;INDEX(M33:M37,COUNTIF(K33:K37,"&gt;"&amp;0)-1),'[1]Risk tolerance range'!$G$7,IF(INDEX(M33:M37,COUNTIF(K33:K37,"&gt;"&amp;0))&lt;INDEX(M33:M37,COUNTIF(K33:K37,"&gt;"&amp;0)-1),'[1]Risk tolerance range'!$G$9,'[1]Risk tolerance range'!$G$10))))</f>
        <v>No Change</v>
      </c>
      <c r="T33" s="101"/>
      <c r="U33" s="126"/>
      <c r="V33" s="126"/>
      <c r="W33" s="126"/>
    </row>
    <row r="34" spans="1:23" x14ac:dyDescent="0.3">
      <c r="A34" s="106"/>
      <c r="B34" s="99"/>
      <c r="C34" s="99"/>
      <c r="D34" s="99"/>
      <c r="E34" s="99"/>
      <c r="F34" s="99"/>
      <c r="G34" s="99"/>
      <c r="H34" s="99"/>
      <c r="I34" s="2" t="s">
        <v>9</v>
      </c>
      <c r="J34" s="50">
        <v>3</v>
      </c>
      <c r="K34" s="53">
        <v>2</v>
      </c>
      <c r="L34" s="50">
        <f>K34*J34</f>
        <v>6</v>
      </c>
      <c r="M34" s="57">
        <v>0.6</v>
      </c>
      <c r="N34" s="52">
        <f>IF(L34-(L34*M34)=0,"", L34-(L34*M34))</f>
        <v>2.4000000000000004</v>
      </c>
      <c r="O34" s="112"/>
      <c r="P34" s="112"/>
      <c r="Q34" s="115"/>
      <c r="R34" s="118"/>
      <c r="S34" s="118"/>
      <c r="T34" s="99"/>
      <c r="U34" s="127"/>
      <c r="V34" s="127"/>
      <c r="W34" s="127"/>
    </row>
    <row r="35" spans="1:23" x14ac:dyDescent="0.3">
      <c r="A35" s="106"/>
      <c r="B35" s="99"/>
      <c r="C35" s="99"/>
      <c r="D35" s="99"/>
      <c r="E35" s="99"/>
      <c r="F35" s="99"/>
      <c r="G35" s="99"/>
      <c r="H35" s="99"/>
      <c r="I35" s="2" t="s">
        <v>10</v>
      </c>
      <c r="J35" s="50">
        <v>3</v>
      </c>
      <c r="K35" s="53">
        <v>2</v>
      </c>
      <c r="L35" s="50">
        <f>K35*J35</f>
        <v>6</v>
      </c>
      <c r="M35" s="57">
        <v>0.6</v>
      </c>
      <c r="N35" s="52">
        <f t="shared" ref="N35:N37" si="8">IF(L35-(L35*M35)=0,"", L35-(L35*M35))</f>
        <v>2.4000000000000004</v>
      </c>
      <c r="O35" s="112"/>
      <c r="P35" s="112"/>
      <c r="Q35" s="115"/>
      <c r="R35" s="118"/>
      <c r="S35" s="118"/>
      <c r="T35" s="99"/>
      <c r="U35" s="127"/>
      <c r="V35" s="127"/>
      <c r="W35" s="127"/>
    </row>
    <row r="36" spans="1:23" x14ac:dyDescent="0.3">
      <c r="A36" s="106"/>
      <c r="B36" s="99"/>
      <c r="C36" s="99"/>
      <c r="D36" s="99"/>
      <c r="E36" s="99"/>
      <c r="F36" s="99"/>
      <c r="G36" s="99"/>
      <c r="H36" s="99"/>
      <c r="I36" s="2" t="s">
        <v>11</v>
      </c>
      <c r="J36" s="50">
        <v>3</v>
      </c>
      <c r="K36" s="53">
        <v>2</v>
      </c>
      <c r="L36" s="50">
        <f>K36*J36</f>
        <v>6</v>
      </c>
      <c r="M36" s="57">
        <v>0.6</v>
      </c>
      <c r="N36" s="52">
        <f t="shared" si="8"/>
        <v>2.4000000000000004</v>
      </c>
      <c r="O36" s="112"/>
      <c r="P36" s="112"/>
      <c r="Q36" s="115"/>
      <c r="R36" s="118"/>
      <c r="S36" s="118"/>
      <c r="T36" s="99"/>
      <c r="U36" s="127"/>
      <c r="V36" s="127"/>
      <c r="W36" s="127"/>
    </row>
    <row r="37" spans="1:23" x14ac:dyDescent="0.3">
      <c r="A37" s="107"/>
      <c r="B37" s="100"/>
      <c r="C37" s="100"/>
      <c r="D37" s="100"/>
      <c r="E37" s="100"/>
      <c r="F37" s="100"/>
      <c r="G37" s="100"/>
      <c r="H37" s="100"/>
      <c r="I37" s="2" t="s">
        <v>12</v>
      </c>
      <c r="J37" s="53"/>
      <c r="K37" s="53"/>
      <c r="L37" s="50">
        <f>K37*J37</f>
        <v>0</v>
      </c>
      <c r="M37" s="57">
        <v>0</v>
      </c>
      <c r="N37" s="52" t="str">
        <f t="shared" si="8"/>
        <v/>
      </c>
      <c r="O37" s="113"/>
      <c r="P37" s="113"/>
      <c r="Q37" s="116"/>
      <c r="R37" s="119"/>
      <c r="S37" s="119"/>
      <c r="T37" s="100"/>
      <c r="U37" s="128"/>
      <c r="V37" s="128"/>
      <c r="W37" s="128"/>
    </row>
    <row r="38" spans="1:23" x14ac:dyDescent="0.3">
      <c r="A38" s="65"/>
      <c r="B38" s="65"/>
      <c r="C38" s="65"/>
      <c r="D38" s="65"/>
      <c r="E38" s="65"/>
      <c r="F38" s="65"/>
      <c r="G38" s="65"/>
      <c r="H38" s="65"/>
      <c r="I38" s="66"/>
      <c r="J38" s="66"/>
      <c r="K38" s="66"/>
      <c r="L38" s="66"/>
      <c r="M38" s="66"/>
      <c r="N38" s="67"/>
      <c r="O38" s="65"/>
      <c r="P38" s="68"/>
      <c r="Q38" s="65"/>
      <c r="R38" s="65"/>
      <c r="S38" s="65"/>
      <c r="T38" s="65"/>
      <c r="U38" s="65"/>
      <c r="V38" s="65"/>
      <c r="W38" s="65"/>
    </row>
    <row r="39" spans="1:23" ht="47.4" customHeight="1" x14ac:dyDescent="0.3">
      <c r="A39" s="105" t="s">
        <v>207</v>
      </c>
      <c r="B39" s="101" t="s">
        <v>199</v>
      </c>
      <c r="C39" s="101" t="s">
        <v>159</v>
      </c>
      <c r="D39" s="101" t="s">
        <v>181</v>
      </c>
      <c r="E39" s="101" t="s">
        <v>182</v>
      </c>
      <c r="F39" s="101" t="s">
        <v>17</v>
      </c>
      <c r="G39" s="101" t="s">
        <v>183</v>
      </c>
      <c r="H39" s="101" t="s">
        <v>184</v>
      </c>
      <c r="I39" s="2" t="s">
        <v>8</v>
      </c>
      <c r="J39" s="50">
        <v>3</v>
      </c>
      <c r="K39" s="50">
        <v>3</v>
      </c>
      <c r="L39" s="50">
        <f>K39*J39</f>
        <v>9</v>
      </c>
      <c r="M39" s="51">
        <v>0.8</v>
      </c>
      <c r="N39" s="52">
        <f>IF(L39-(L39*M39)=0,"", L39-(L39*M39))</f>
        <v>1.7999999999999998</v>
      </c>
      <c r="O39" s="111">
        <f>INDEX(N39:N43,COUNT(N39:N43)-1)</f>
        <v>1.7999999999999998</v>
      </c>
      <c r="P39" s="111" cm="1">
        <f t="array" ref="P39">LOOKUP(2,1/(ISNUMBER(N39:N43)),N39:N43)</f>
        <v>1.7999999999999998</v>
      </c>
      <c r="Q39" s="114" t="s">
        <v>128</v>
      </c>
      <c r="R39" s="117" t="e">
        <f>IF(AND(VALUE(VLOOKUP(Q39,[1]!Table2[#All],3,FALSE))&gt;=P39,P39&lt;=O39),'[1]Risk tolerance range'!$F$7,
IF(AND(VALUE(VLOOKUP(Q39,[1]!Table2[#All],3,FALSE))&gt;=P39,P39&gt;O39),'[1]Risk tolerance range'!$F$8,
IF(VALUE(VLOOKUP(Q39,[1]!Table2[#All],3,FALSE))&lt;P39,'[1]Risk tolerance range'!$F$9,'[1]Risk tolerance range'!$F$10)))</f>
        <v>#REF!</v>
      </c>
      <c r="S39" s="117" t="str" cm="1">
        <f t="array" ref="S39">IF(K40=0, '[1]Risk tolerance range'!$G$8, IF(INDEX(M39:M43,COUNTIF(K39:K43,"&gt;"&amp;0))=INDEX(M39:M43,COUNTIF(K39:K43,"&gt;"&amp;0)-1),'[1]Risk tolerance range'!$G$8,IF(INDEX(M39:M43,COUNTIF(K39:K43,"&gt;"&amp;0))&gt;INDEX(M39:M43,COUNTIF(K39:K43,"&gt;"&amp;0)-1),'[1]Risk tolerance range'!$G$7,IF(INDEX(M39:M43,COUNTIF(K39:K43,"&gt;"&amp;0))&lt;INDEX(M39:M43,COUNTIF(K39:K43,"&gt;"&amp;0)-1),'[1]Risk tolerance range'!$G$9,'[1]Risk tolerance range'!$G$10))))</f>
        <v>No Change</v>
      </c>
      <c r="T39" s="101"/>
      <c r="U39" s="126"/>
      <c r="V39" s="126"/>
      <c r="W39" s="126"/>
    </row>
    <row r="40" spans="1:23" x14ac:dyDescent="0.3">
      <c r="A40" s="106"/>
      <c r="B40" s="99"/>
      <c r="C40" s="99"/>
      <c r="D40" s="99"/>
      <c r="E40" s="99"/>
      <c r="F40" s="99"/>
      <c r="G40" s="99"/>
      <c r="H40" s="99"/>
      <c r="I40" s="2" t="s">
        <v>9</v>
      </c>
      <c r="J40" s="50">
        <v>3</v>
      </c>
      <c r="K40" s="53">
        <v>3</v>
      </c>
      <c r="L40" s="50">
        <f>K40*J40</f>
        <v>9</v>
      </c>
      <c r="M40" s="51">
        <v>0.8</v>
      </c>
      <c r="N40" s="52">
        <f t="shared" ref="N40:N42" si="9">IF(L40-(L40*M40)=0,"", L40-(L40*M40))</f>
        <v>1.7999999999999998</v>
      </c>
      <c r="O40" s="112"/>
      <c r="P40" s="112"/>
      <c r="Q40" s="115"/>
      <c r="R40" s="118"/>
      <c r="S40" s="118"/>
      <c r="T40" s="99"/>
      <c r="U40" s="127"/>
      <c r="V40" s="127"/>
      <c r="W40" s="127"/>
    </row>
    <row r="41" spans="1:23" x14ac:dyDescent="0.3">
      <c r="A41" s="106"/>
      <c r="B41" s="99"/>
      <c r="C41" s="99"/>
      <c r="D41" s="99"/>
      <c r="E41" s="99"/>
      <c r="F41" s="99"/>
      <c r="G41" s="99"/>
      <c r="H41" s="99"/>
      <c r="I41" s="2" t="s">
        <v>10</v>
      </c>
      <c r="J41" s="50">
        <v>3</v>
      </c>
      <c r="K41" s="50">
        <v>3</v>
      </c>
      <c r="L41" s="50">
        <f>K41*J41</f>
        <v>9</v>
      </c>
      <c r="M41" s="51">
        <v>0.8</v>
      </c>
      <c r="N41" s="52">
        <f t="shared" si="9"/>
        <v>1.7999999999999998</v>
      </c>
      <c r="O41" s="112"/>
      <c r="P41" s="112"/>
      <c r="Q41" s="115"/>
      <c r="R41" s="118"/>
      <c r="S41" s="118"/>
      <c r="T41" s="99"/>
      <c r="U41" s="127"/>
      <c r="V41" s="127"/>
      <c r="W41" s="127"/>
    </row>
    <row r="42" spans="1:23" x14ac:dyDescent="0.3">
      <c r="A42" s="106"/>
      <c r="B42" s="99"/>
      <c r="C42" s="99"/>
      <c r="D42" s="99"/>
      <c r="E42" s="99"/>
      <c r="F42" s="99"/>
      <c r="G42" s="99"/>
      <c r="H42" s="99"/>
      <c r="I42" s="2" t="s">
        <v>11</v>
      </c>
      <c r="J42" s="50">
        <v>3</v>
      </c>
      <c r="K42" s="50">
        <v>3</v>
      </c>
      <c r="L42" s="50">
        <f>K42*J42</f>
        <v>9</v>
      </c>
      <c r="M42" s="51">
        <v>0.8</v>
      </c>
      <c r="N42" s="52">
        <f t="shared" si="9"/>
        <v>1.7999999999999998</v>
      </c>
      <c r="O42" s="112"/>
      <c r="P42" s="112"/>
      <c r="Q42" s="115"/>
      <c r="R42" s="118"/>
      <c r="S42" s="118"/>
      <c r="T42" s="99"/>
      <c r="U42" s="127"/>
      <c r="V42" s="127"/>
      <c r="W42" s="127"/>
    </row>
    <row r="43" spans="1:23" x14ac:dyDescent="0.3">
      <c r="A43" s="107"/>
      <c r="B43" s="100"/>
      <c r="C43" s="100"/>
      <c r="D43" s="100"/>
      <c r="E43" s="100"/>
      <c r="F43" s="100"/>
      <c r="G43" s="100"/>
      <c r="H43" s="100"/>
      <c r="I43" s="2" t="s">
        <v>12</v>
      </c>
      <c r="J43" s="50"/>
      <c r="K43" s="53"/>
      <c r="L43" s="50">
        <f>K43*J43</f>
        <v>0</v>
      </c>
      <c r="M43" s="51"/>
      <c r="N43" s="52" t="str">
        <f>IF(L43-(L43*M43)=0,"", L43-(L43*M43))</f>
        <v/>
      </c>
      <c r="O43" s="113"/>
      <c r="P43" s="113"/>
      <c r="Q43" s="116"/>
      <c r="R43" s="119"/>
      <c r="S43" s="119"/>
      <c r="T43" s="100"/>
      <c r="U43" s="128"/>
      <c r="V43" s="128"/>
      <c r="W43" s="128"/>
    </row>
    <row r="44" spans="1:23" x14ac:dyDescent="0.3">
      <c r="A44" s="13"/>
      <c r="B44" s="11"/>
      <c r="C44" s="11"/>
      <c r="D44" s="11"/>
      <c r="E44" s="11"/>
      <c r="F44" s="11"/>
      <c r="G44" s="11"/>
      <c r="H44" s="11"/>
      <c r="I44" s="3"/>
      <c r="J44" s="5"/>
      <c r="K44" s="5"/>
      <c r="L44" s="5"/>
      <c r="M44" s="5"/>
      <c r="N44" s="54"/>
      <c r="O44" s="62"/>
      <c r="P44" s="14"/>
      <c r="Q44" s="62"/>
      <c r="R44" s="12"/>
      <c r="S44" s="12"/>
      <c r="T44" s="4"/>
      <c r="U44" s="4"/>
      <c r="V44" s="4"/>
      <c r="W44" s="4"/>
    </row>
    <row r="45" spans="1:23" ht="108" customHeight="1" x14ac:dyDescent="0.3">
      <c r="A45" s="105" t="s">
        <v>208</v>
      </c>
      <c r="B45" s="101" t="s">
        <v>150</v>
      </c>
      <c r="C45" s="101" t="s">
        <v>149</v>
      </c>
      <c r="D45" s="101" t="s">
        <v>152</v>
      </c>
      <c r="E45" s="101" t="s">
        <v>170</v>
      </c>
      <c r="F45" s="101" t="s">
        <v>17</v>
      </c>
      <c r="G45" s="101" t="s">
        <v>117</v>
      </c>
      <c r="H45" s="101" t="s">
        <v>171</v>
      </c>
      <c r="I45" s="2" t="s">
        <v>8</v>
      </c>
      <c r="J45" s="50">
        <v>4</v>
      </c>
      <c r="K45" s="50">
        <v>2</v>
      </c>
      <c r="L45" s="50">
        <f>K45*J45</f>
        <v>8</v>
      </c>
      <c r="M45" s="51">
        <v>0.8</v>
      </c>
      <c r="N45" s="52">
        <f>IF(L45-(L45*M45)=0,"", L45-(L45*M45))</f>
        <v>1.5999999999999996</v>
      </c>
      <c r="O45" s="111">
        <f>INDEX(N45:N49,COUNT(N45:N49)-1)</f>
        <v>1.5999999999999996</v>
      </c>
      <c r="P45" s="111" cm="1">
        <f t="array" ref="P45">LOOKUP(2,1/(ISNUMBER(N45:N49)),N45:N49)</f>
        <v>1.5999999999999996</v>
      </c>
      <c r="Q45" s="114" t="s">
        <v>129</v>
      </c>
      <c r="R45" s="117" t="e">
        <f>IF(AND(VALUE(VLOOKUP(Q45,[1]!Table2[#All],3,FALSE))&gt;=P45,P45&lt;=O45),'[1]Risk tolerance range'!$F$7,
IF(AND(VALUE(VLOOKUP(Q45,[1]!Table2[#All],3,FALSE))&gt;=P45,P45&gt;O45),'[1]Risk tolerance range'!$F$8,
IF(VALUE(VLOOKUP(Q45,[1]!Table2[#All],3,FALSE))&lt;P45,'[1]Risk tolerance range'!$F$9,'[1]Risk tolerance range'!$F$10)))</f>
        <v>#REF!</v>
      </c>
      <c r="S45" s="117" t="str" cm="1">
        <f t="array" ref="S45">IF(K46=0, '[1]Risk tolerance range'!$G$8, IF(INDEX(M45:M49,COUNTIF(K45:K49,"&gt;"&amp;0))=INDEX(M45:M49,COUNTIF(K45:K49,"&gt;"&amp;0)-1),'[1]Risk tolerance range'!$G$8,IF(INDEX(M45:M49,COUNTIF(K45:K49,"&gt;"&amp;0))&gt;INDEX(M45:M49,COUNTIF(K45:K49,"&gt;"&amp;0)-1),'[1]Risk tolerance range'!$G$7,IF(INDEX(M45:M49,COUNTIF(K45:K49,"&gt;"&amp;0))&lt;INDEX(M45:M49,COUNTIF(K45:K49,"&gt;"&amp;0)-1),'[1]Risk tolerance range'!$G$9,'[1]Risk tolerance range'!$G$10))))</f>
        <v>No Change</v>
      </c>
      <c r="T45" s="101"/>
      <c r="U45" s="101"/>
      <c r="V45" s="101"/>
      <c r="W45" s="101"/>
    </row>
    <row r="46" spans="1:23" x14ac:dyDescent="0.3">
      <c r="A46" s="106"/>
      <c r="B46" s="99"/>
      <c r="C46" s="99"/>
      <c r="D46" s="99"/>
      <c r="E46" s="99"/>
      <c r="F46" s="99"/>
      <c r="G46" s="99"/>
      <c r="H46" s="99"/>
      <c r="I46" s="2" t="s">
        <v>9</v>
      </c>
      <c r="J46" s="50">
        <v>4</v>
      </c>
      <c r="K46" s="53">
        <v>2</v>
      </c>
      <c r="L46" s="50">
        <f t="shared" ref="L46:L49" si="10">K46*J46</f>
        <v>8</v>
      </c>
      <c r="M46" s="51">
        <v>0.8</v>
      </c>
      <c r="N46" s="52">
        <f t="shared" ref="N46:N49" si="11">IF(L46-(L46*M46)=0,"", L46-(L46*M46))</f>
        <v>1.5999999999999996</v>
      </c>
      <c r="O46" s="112"/>
      <c r="P46" s="112"/>
      <c r="Q46" s="115"/>
      <c r="R46" s="118"/>
      <c r="S46" s="118"/>
      <c r="T46" s="99"/>
      <c r="U46" s="99"/>
      <c r="V46" s="99"/>
      <c r="W46" s="99"/>
    </row>
    <row r="47" spans="1:23" x14ac:dyDescent="0.3">
      <c r="A47" s="106"/>
      <c r="B47" s="99"/>
      <c r="C47" s="99"/>
      <c r="D47" s="99"/>
      <c r="E47" s="99"/>
      <c r="F47" s="99"/>
      <c r="G47" s="99"/>
      <c r="H47" s="99"/>
      <c r="I47" s="2" t="s">
        <v>10</v>
      </c>
      <c r="J47" s="50">
        <v>4</v>
      </c>
      <c r="K47" s="53">
        <v>2</v>
      </c>
      <c r="L47" s="50">
        <f t="shared" si="10"/>
        <v>8</v>
      </c>
      <c r="M47" s="51">
        <v>0.8</v>
      </c>
      <c r="N47" s="52">
        <f t="shared" si="11"/>
        <v>1.5999999999999996</v>
      </c>
      <c r="O47" s="112"/>
      <c r="P47" s="112"/>
      <c r="Q47" s="115"/>
      <c r="R47" s="118"/>
      <c r="S47" s="118"/>
      <c r="T47" s="99"/>
      <c r="U47" s="99"/>
      <c r="V47" s="99"/>
      <c r="W47" s="99"/>
    </row>
    <row r="48" spans="1:23" x14ac:dyDescent="0.3">
      <c r="A48" s="106"/>
      <c r="B48" s="99"/>
      <c r="C48" s="99"/>
      <c r="D48" s="99"/>
      <c r="E48" s="99"/>
      <c r="F48" s="99"/>
      <c r="G48" s="99"/>
      <c r="H48" s="99"/>
      <c r="I48" s="2" t="s">
        <v>11</v>
      </c>
      <c r="J48" s="50">
        <v>4</v>
      </c>
      <c r="K48" s="53">
        <v>2</v>
      </c>
      <c r="L48" s="50">
        <f t="shared" si="10"/>
        <v>8</v>
      </c>
      <c r="M48" s="51">
        <v>0.8</v>
      </c>
      <c r="N48" s="52">
        <f t="shared" si="11"/>
        <v>1.5999999999999996</v>
      </c>
      <c r="O48" s="112"/>
      <c r="P48" s="112"/>
      <c r="Q48" s="115"/>
      <c r="R48" s="118"/>
      <c r="S48" s="118"/>
      <c r="T48" s="99"/>
      <c r="U48" s="99"/>
      <c r="V48" s="99"/>
      <c r="W48" s="99"/>
    </row>
    <row r="49" spans="1:23" x14ac:dyDescent="0.3">
      <c r="A49" s="107"/>
      <c r="B49" s="100"/>
      <c r="C49" s="100"/>
      <c r="D49" s="100"/>
      <c r="E49" s="100"/>
      <c r="F49" s="100"/>
      <c r="G49" s="100"/>
      <c r="H49" s="100"/>
      <c r="I49" s="2" t="s">
        <v>12</v>
      </c>
      <c r="J49" s="50"/>
      <c r="K49" s="53"/>
      <c r="L49" s="50">
        <f t="shared" si="10"/>
        <v>0</v>
      </c>
      <c r="M49" s="51"/>
      <c r="N49" s="52" t="str">
        <f t="shared" si="11"/>
        <v/>
      </c>
      <c r="O49" s="113"/>
      <c r="P49" s="113"/>
      <c r="Q49" s="116"/>
      <c r="R49" s="119"/>
      <c r="S49" s="119"/>
      <c r="T49" s="100"/>
      <c r="U49" s="100"/>
      <c r="V49" s="100"/>
      <c r="W49" s="100"/>
    </row>
    <row r="50" spans="1:23" x14ac:dyDescent="0.3">
      <c r="A50" s="13"/>
      <c r="B50" s="59"/>
      <c r="C50" s="59"/>
      <c r="D50" s="59"/>
      <c r="E50" s="59"/>
      <c r="F50" s="59"/>
      <c r="G50" s="59"/>
      <c r="H50" s="59"/>
      <c r="I50" s="3"/>
      <c r="J50" s="5"/>
      <c r="K50" s="5"/>
      <c r="L50" s="5"/>
      <c r="M50" s="5"/>
      <c r="N50" s="54"/>
      <c r="O50" s="62"/>
      <c r="P50" s="14"/>
      <c r="Q50" s="62"/>
      <c r="R50" s="12"/>
      <c r="S50" s="12"/>
      <c r="T50" s="4"/>
      <c r="U50" s="4"/>
      <c r="V50" s="4"/>
      <c r="W50" s="4"/>
    </row>
    <row r="51" spans="1:23" ht="108.6" customHeight="1" x14ac:dyDescent="0.3">
      <c r="A51" s="105" t="s">
        <v>209</v>
      </c>
      <c r="B51" s="101" t="s">
        <v>140</v>
      </c>
      <c r="C51" s="101" t="s">
        <v>160</v>
      </c>
      <c r="D51" s="101" t="s">
        <v>161</v>
      </c>
      <c r="E51" s="101" t="s">
        <v>137</v>
      </c>
      <c r="F51" s="101" t="s">
        <v>17</v>
      </c>
      <c r="G51" s="101" t="s">
        <v>136</v>
      </c>
      <c r="H51" s="101" t="s">
        <v>141</v>
      </c>
      <c r="I51" s="2" t="s">
        <v>8</v>
      </c>
      <c r="J51" s="50">
        <v>4</v>
      </c>
      <c r="K51" s="50">
        <v>2</v>
      </c>
      <c r="L51" s="50">
        <f>K51*J51</f>
        <v>8</v>
      </c>
      <c r="M51" s="51">
        <v>0.8</v>
      </c>
      <c r="N51" s="52">
        <f>IF(L51-(L51*M51)=0,"", L51-(L51*M51))</f>
        <v>1.5999999999999996</v>
      </c>
      <c r="O51" s="111">
        <f>INDEX(N51:N55,COUNT(N51:N55)-1)</f>
        <v>1.5999999999999996</v>
      </c>
      <c r="P51" s="111" cm="1">
        <f t="array" ref="P51">LOOKUP(2,1/(ISNUMBER(N51:N55)),N51:N55)</f>
        <v>1.5999999999999996</v>
      </c>
      <c r="Q51" s="114" t="s">
        <v>129</v>
      </c>
      <c r="R51" s="117" t="e">
        <f>IF(AND(VALUE(VLOOKUP(Q51,[1]!Table2[#All],3,FALSE))&gt;=P51,P51&lt;=O51),'[1]Risk tolerance range'!$F$7,
IF(AND(VALUE(VLOOKUP(Q51,[1]!Table2[#All],3,FALSE))&gt;=P51,P51&gt;O51),'[1]Risk tolerance range'!$F$8,
IF(VALUE(VLOOKUP(Q51,[1]!Table2[#All],3,FALSE))&lt;P51,'[1]Risk tolerance range'!$F$9,'[1]Risk tolerance range'!$F$10)))</f>
        <v>#REF!</v>
      </c>
      <c r="S51" s="117" t="str" cm="1">
        <f t="array" ref="S51">IF(K52=0, '[1]Risk tolerance range'!$G$8, IF(INDEX(M51:M55,COUNTIF(K51:K55,"&gt;"&amp;0))=INDEX(M51:M55,COUNTIF(K51:K55,"&gt;"&amp;0)-1),'[1]Risk tolerance range'!$G$8,IF(INDEX(M51:M55,COUNTIF(K51:K55,"&gt;"&amp;0))&gt;INDEX(M51:M55,COUNTIF(K51:K55,"&gt;"&amp;0)-1),'[1]Risk tolerance range'!$G$7,IF(INDEX(M51:M55,COUNTIF(K51:K55,"&gt;"&amp;0))&lt;INDEX(M51:M55,COUNTIF(K51:K55,"&gt;"&amp;0)-1),'[1]Risk tolerance range'!$G$9,'[1]Risk tolerance range'!$G$10))))</f>
        <v>No Change</v>
      </c>
      <c r="T51" s="101"/>
      <c r="U51" s="101"/>
      <c r="V51" s="101"/>
      <c r="W51" s="101"/>
    </row>
    <row r="52" spans="1:23" x14ac:dyDescent="0.3">
      <c r="A52" s="106"/>
      <c r="B52" s="99"/>
      <c r="C52" s="99"/>
      <c r="D52" s="99"/>
      <c r="E52" s="99"/>
      <c r="F52" s="99"/>
      <c r="G52" s="99"/>
      <c r="H52" s="99"/>
      <c r="I52" s="2" t="s">
        <v>9</v>
      </c>
      <c r="J52" s="50">
        <v>4</v>
      </c>
      <c r="K52" s="53">
        <v>2</v>
      </c>
      <c r="L52" s="50">
        <f>K52*J52</f>
        <v>8</v>
      </c>
      <c r="M52" s="51">
        <v>0.8</v>
      </c>
      <c r="N52" s="52">
        <f t="shared" ref="N52:N55" si="12">IF(L52-(L52*M52)=0,"", L52-(L52*M52))</f>
        <v>1.5999999999999996</v>
      </c>
      <c r="O52" s="112"/>
      <c r="P52" s="112"/>
      <c r="Q52" s="115"/>
      <c r="R52" s="118"/>
      <c r="S52" s="118"/>
      <c r="T52" s="99"/>
      <c r="U52" s="99"/>
      <c r="V52" s="99"/>
      <c r="W52" s="99"/>
    </row>
    <row r="53" spans="1:23" x14ac:dyDescent="0.3">
      <c r="A53" s="106"/>
      <c r="B53" s="99"/>
      <c r="C53" s="99"/>
      <c r="D53" s="99"/>
      <c r="E53" s="99"/>
      <c r="F53" s="99"/>
      <c r="G53" s="99"/>
      <c r="H53" s="99"/>
      <c r="I53" s="2" t="s">
        <v>10</v>
      </c>
      <c r="J53" s="50">
        <v>4</v>
      </c>
      <c r="K53" s="53">
        <v>2</v>
      </c>
      <c r="L53" s="50">
        <f>K53*J53</f>
        <v>8</v>
      </c>
      <c r="M53" s="51">
        <v>0.8</v>
      </c>
      <c r="N53" s="52">
        <f t="shared" si="12"/>
        <v>1.5999999999999996</v>
      </c>
      <c r="O53" s="112"/>
      <c r="P53" s="112"/>
      <c r="Q53" s="115"/>
      <c r="R53" s="118"/>
      <c r="S53" s="118"/>
      <c r="T53" s="99"/>
      <c r="U53" s="99"/>
      <c r="V53" s="99"/>
      <c r="W53" s="99"/>
    </row>
    <row r="54" spans="1:23" x14ac:dyDescent="0.3">
      <c r="A54" s="106"/>
      <c r="B54" s="99"/>
      <c r="C54" s="99"/>
      <c r="D54" s="99"/>
      <c r="E54" s="99"/>
      <c r="F54" s="99"/>
      <c r="G54" s="99"/>
      <c r="H54" s="99"/>
      <c r="I54" s="2" t="s">
        <v>11</v>
      </c>
      <c r="J54" s="50">
        <v>4</v>
      </c>
      <c r="K54" s="53">
        <v>2</v>
      </c>
      <c r="L54" s="50">
        <f>K54*J54</f>
        <v>8</v>
      </c>
      <c r="M54" s="51">
        <v>0.8</v>
      </c>
      <c r="N54" s="52">
        <f t="shared" si="12"/>
        <v>1.5999999999999996</v>
      </c>
      <c r="O54" s="112"/>
      <c r="P54" s="112"/>
      <c r="Q54" s="115"/>
      <c r="R54" s="118"/>
      <c r="S54" s="118"/>
      <c r="T54" s="99"/>
      <c r="U54" s="99"/>
      <c r="V54" s="99"/>
      <c r="W54" s="99"/>
    </row>
    <row r="55" spans="1:23" x14ac:dyDescent="0.3">
      <c r="A55" s="107"/>
      <c r="B55" s="100"/>
      <c r="C55" s="100"/>
      <c r="D55" s="100"/>
      <c r="E55" s="100"/>
      <c r="F55" s="100"/>
      <c r="G55" s="100"/>
      <c r="H55" s="100"/>
      <c r="I55" s="2" t="s">
        <v>12</v>
      </c>
      <c r="J55" s="53"/>
      <c r="K55" s="53"/>
      <c r="L55" s="50">
        <f>K55*J55</f>
        <v>0</v>
      </c>
      <c r="M55" s="51"/>
      <c r="N55" s="52" t="str">
        <f t="shared" si="12"/>
        <v/>
      </c>
      <c r="O55" s="113"/>
      <c r="P55" s="113"/>
      <c r="Q55" s="116"/>
      <c r="R55" s="119"/>
      <c r="S55" s="119"/>
      <c r="T55" s="100"/>
      <c r="U55" s="100"/>
      <c r="V55" s="100"/>
      <c r="W55" s="100"/>
    </row>
    <row r="56" spans="1:23" x14ac:dyDescent="0.3">
      <c r="A56" s="65"/>
      <c r="B56" s="65"/>
      <c r="C56" s="65"/>
      <c r="D56" s="65"/>
      <c r="E56" s="65"/>
      <c r="F56" s="65"/>
      <c r="G56" s="65"/>
      <c r="H56" s="65"/>
      <c r="I56" s="66"/>
      <c r="J56" s="66"/>
      <c r="K56" s="66"/>
      <c r="L56" s="66"/>
      <c r="M56" s="66"/>
      <c r="N56" s="67"/>
      <c r="O56" s="65"/>
      <c r="P56" s="68"/>
      <c r="Q56" s="65"/>
      <c r="R56" s="65"/>
      <c r="S56" s="65"/>
      <c r="T56" s="65"/>
      <c r="U56" s="65"/>
      <c r="V56" s="65"/>
      <c r="W56" s="65"/>
    </row>
    <row r="57" spans="1:23" ht="91.95" customHeight="1" x14ac:dyDescent="0.3">
      <c r="A57" s="105" t="s">
        <v>210</v>
      </c>
      <c r="B57" s="101" t="s">
        <v>162</v>
      </c>
      <c r="C57" s="101" t="s">
        <v>163</v>
      </c>
      <c r="D57" s="101" t="s">
        <v>138</v>
      </c>
      <c r="E57" s="101" t="s">
        <v>164</v>
      </c>
      <c r="F57" s="101" t="s">
        <v>17</v>
      </c>
      <c r="G57" s="101" t="s">
        <v>136</v>
      </c>
      <c r="H57" s="101" t="s">
        <v>185</v>
      </c>
      <c r="I57" s="2" t="s">
        <v>8</v>
      </c>
      <c r="J57" s="53">
        <v>4</v>
      </c>
      <c r="K57" s="53">
        <v>2</v>
      </c>
      <c r="L57" s="50">
        <f>K57*J57</f>
        <v>8</v>
      </c>
      <c r="M57" s="57">
        <v>0.8</v>
      </c>
      <c r="N57" s="52">
        <f>IF(L57-(L57*M57)=0,"", L57-(L57*M57))</f>
        <v>1.5999999999999996</v>
      </c>
      <c r="O57" s="111">
        <f>INDEX(N57:N61,COUNT(N57:N61)-1)</f>
        <v>1.5999999999999996</v>
      </c>
      <c r="P57" s="111" cm="1">
        <f t="array" ref="P57">LOOKUP(2,1/(ISNUMBER(N57:N61)),N57:N61)</f>
        <v>1.5999999999999996</v>
      </c>
      <c r="Q57" s="114" t="s">
        <v>129</v>
      </c>
      <c r="R57" s="117" t="e">
        <f>IF(AND(VALUE(VLOOKUP(Q57,[1]!Table2[#All],3,FALSE))&gt;=P57,P57&lt;=O57),'[1]Risk tolerance range'!$F$7,
IF(AND(VALUE(VLOOKUP(Q57,[1]!Table2[#All],3,FALSE))&gt;=P57,P57&gt;O57),'[1]Risk tolerance range'!$F$8,
IF(VALUE(VLOOKUP(Q57,[1]!Table2[#All],3,FALSE))&lt;P57,'[1]Risk tolerance range'!$F$9,'[1]Risk tolerance range'!$F$10)))</f>
        <v>#REF!</v>
      </c>
      <c r="S57" s="117" t="str" cm="1">
        <f t="array" ref="S57">IF(K58=0, '[1]Risk tolerance range'!$G$8, IF(INDEX(M57:M61,COUNTIF(K57:K61,"&gt;"&amp;0))=INDEX(M57:M61,COUNTIF(K57:K61,"&gt;"&amp;0)-1),'[1]Risk tolerance range'!$G$8,IF(INDEX(M57:M61,COUNTIF(K57:K61,"&gt;"&amp;0))&gt;INDEX(M57:M61,COUNTIF(K57:K61,"&gt;"&amp;0)-1),'[1]Risk tolerance range'!$G$7,IF(INDEX(M57:M61,COUNTIF(K57:K61,"&gt;"&amp;0))&lt;INDEX(M57:M61,COUNTIF(K57:K61,"&gt;"&amp;0)-1),'[1]Risk tolerance range'!$G$9,'[1]Risk tolerance range'!$G$10))))</f>
        <v>No Change</v>
      </c>
      <c r="T57" s="129"/>
      <c r="U57" s="126"/>
      <c r="V57" s="126"/>
      <c r="W57" s="126"/>
    </row>
    <row r="58" spans="1:23" x14ac:dyDescent="0.3">
      <c r="A58" s="106"/>
      <c r="B58" s="99"/>
      <c r="C58" s="99"/>
      <c r="D58" s="99"/>
      <c r="E58" s="99"/>
      <c r="F58" s="99"/>
      <c r="G58" s="99"/>
      <c r="H58" s="99"/>
      <c r="I58" s="2" t="s">
        <v>9</v>
      </c>
      <c r="J58" s="50">
        <v>4</v>
      </c>
      <c r="K58" s="53">
        <v>2</v>
      </c>
      <c r="L58" s="50">
        <f>K58*J58</f>
        <v>8</v>
      </c>
      <c r="M58" s="57">
        <v>0.8</v>
      </c>
      <c r="N58" s="52">
        <f t="shared" ref="N58:N61" si="13">IF(L58-(L58*M58)=0,"", L58-(L58*M58))</f>
        <v>1.5999999999999996</v>
      </c>
      <c r="O58" s="112"/>
      <c r="P58" s="112"/>
      <c r="Q58" s="115"/>
      <c r="R58" s="118"/>
      <c r="S58" s="118"/>
      <c r="T58" s="130"/>
      <c r="U58" s="127"/>
      <c r="V58" s="127"/>
      <c r="W58" s="127"/>
    </row>
    <row r="59" spans="1:23" x14ac:dyDescent="0.3">
      <c r="A59" s="106"/>
      <c r="B59" s="99"/>
      <c r="C59" s="99"/>
      <c r="D59" s="99"/>
      <c r="E59" s="99"/>
      <c r="F59" s="99"/>
      <c r="G59" s="99"/>
      <c r="H59" s="99"/>
      <c r="I59" s="2" t="s">
        <v>10</v>
      </c>
      <c r="J59" s="50">
        <v>4</v>
      </c>
      <c r="K59" s="53">
        <v>2</v>
      </c>
      <c r="L59" s="50">
        <f>K59*J59</f>
        <v>8</v>
      </c>
      <c r="M59" s="57">
        <v>0.8</v>
      </c>
      <c r="N59" s="52">
        <f t="shared" si="13"/>
        <v>1.5999999999999996</v>
      </c>
      <c r="O59" s="112"/>
      <c r="P59" s="112"/>
      <c r="Q59" s="115"/>
      <c r="R59" s="118"/>
      <c r="S59" s="118"/>
      <c r="T59" s="130"/>
      <c r="U59" s="127"/>
      <c r="V59" s="127"/>
      <c r="W59" s="127"/>
    </row>
    <row r="60" spans="1:23" x14ac:dyDescent="0.3">
      <c r="A60" s="106"/>
      <c r="B60" s="99"/>
      <c r="C60" s="99"/>
      <c r="D60" s="99"/>
      <c r="E60" s="99"/>
      <c r="F60" s="99"/>
      <c r="G60" s="99"/>
      <c r="H60" s="99"/>
      <c r="I60" s="2" t="s">
        <v>11</v>
      </c>
      <c r="J60" s="50">
        <v>4</v>
      </c>
      <c r="K60" s="53">
        <v>2</v>
      </c>
      <c r="L60" s="50">
        <f>K60*J60</f>
        <v>8</v>
      </c>
      <c r="M60" s="57">
        <v>0.8</v>
      </c>
      <c r="N60" s="52">
        <f t="shared" si="13"/>
        <v>1.5999999999999996</v>
      </c>
      <c r="O60" s="112"/>
      <c r="P60" s="112"/>
      <c r="Q60" s="115"/>
      <c r="R60" s="118"/>
      <c r="S60" s="118"/>
      <c r="T60" s="130"/>
      <c r="U60" s="127"/>
      <c r="V60" s="127"/>
      <c r="W60" s="127"/>
    </row>
    <row r="61" spans="1:23" x14ac:dyDescent="0.3">
      <c r="A61" s="107"/>
      <c r="B61" s="100"/>
      <c r="C61" s="100"/>
      <c r="D61" s="100"/>
      <c r="E61" s="100"/>
      <c r="F61" s="100"/>
      <c r="G61" s="100"/>
      <c r="H61" s="100"/>
      <c r="I61" s="2" t="s">
        <v>12</v>
      </c>
      <c r="J61" s="53"/>
      <c r="K61" s="53"/>
      <c r="L61" s="50">
        <f>K61*J61</f>
        <v>0</v>
      </c>
      <c r="M61" s="57"/>
      <c r="N61" s="52" t="str">
        <f t="shared" si="13"/>
        <v/>
      </c>
      <c r="O61" s="113"/>
      <c r="P61" s="113"/>
      <c r="Q61" s="116"/>
      <c r="R61" s="119"/>
      <c r="S61" s="119"/>
      <c r="T61" s="131"/>
      <c r="U61" s="128"/>
      <c r="V61" s="128"/>
      <c r="W61" s="128"/>
    </row>
    <row r="62" spans="1:23" x14ac:dyDescent="0.3">
      <c r="A62" s="79"/>
      <c r="B62" s="80"/>
      <c r="C62" s="80"/>
      <c r="D62" s="80"/>
      <c r="E62" s="80"/>
      <c r="F62" s="81"/>
      <c r="G62" s="80"/>
      <c r="H62" s="80"/>
      <c r="I62" s="82"/>
      <c r="J62" s="83"/>
      <c r="K62" s="83"/>
      <c r="L62" s="83"/>
      <c r="M62" s="83"/>
      <c r="N62" s="84"/>
      <c r="O62" s="85"/>
      <c r="P62" s="86"/>
      <c r="Q62" s="87"/>
      <c r="R62" s="88"/>
      <c r="S62" s="88"/>
      <c r="T62" s="89"/>
      <c r="U62" s="89"/>
      <c r="V62" s="89"/>
      <c r="W62" s="89"/>
    </row>
    <row r="63" spans="1:23" ht="106.95" customHeight="1" x14ac:dyDescent="0.3">
      <c r="A63" s="105" t="s">
        <v>211</v>
      </c>
      <c r="B63" s="101" t="s">
        <v>13</v>
      </c>
      <c r="C63" s="101" t="s">
        <v>186</v>
      </c>
      <c r="D63" s="101" t="s">
        <v>187</v>
      </c>
      <c r="E63" s="132" t="s">
        <v>139</v>
      </c>
      <c r="F63" s="101" t="s">
        <v>17</v>
      </c>
      <c r="G63" s="132" t="s">
        <v>14</v>
      </c>
      <c r="H63" s="132" t="s">
        <v>188</v>
      </c>
      <c r="I63" s="2" t="s">
        <v>8</v>
      </c>
      <c r="J63" s="53">
        <v>2</v>
      </c>
      <c r="K63" s="53">
        <v>3</v>
      </c>
      <c r="L63" s="50">
        <f>K63*J63</f>
        <v>6</v>
      </c>
      <c r="M63" s="57">
        <v>0.8</v>
      </c>
      <c r="N63" s="52">
        <f>IF(L63-(L63*M63)=0,"", L63-(L63*M63))</f>
        <v>1.1999999999999993</v>
      </c>
      <c r="O63" s="111">
        <f>INDEX(N63:N67,COUNT(N63:N67)-1)</f>
        <v>1.1999999999999993</v>
      </c>
      <c r="P63" s="111" cm="1">
        <f t="array" ref="P63">LOOKUP(2,1/(ISNUMBER(N63:N67)),N63:N67)</f>
        <v>1.1999999999999993</v>
      </c>
      <c r="Q63" s="114" t="s">
        <v>129</v>
      </c>
      <c r="R63" s="117" t="e">
        <f>IF(AND(VALUE(VLOOKUP(Q63,[1]!Table2[#All],3,FALSE))&gt;=P63,P63&lt;=O63),'[1]Risk tolerance range'!$F$7,
IF(AND(VALUE(VLOOKUP(Q63,[1]!Table2[#All],3,FALSE))&gt;=P63,P63&gt;O63),'[1]Risk tolerance range'!$F$8,
IF(VALUE(VLOOKUP(Q63,[1]!Table2[#All],3,FALSE))&lt;P63,'[1]Risk tolerance range'!$F$9,'[1]Risk tolerance range'!$F$10)))</f>
        <v>#REF!</v>
      </c>
      <c r="S63" s="117" t="str" cm="1">
        <f t="array" ref="S63">IF(K64=0, '[1]Risk tolerance range'!$G$8, IF(INDEX(M63:M67,COUNTIF(K63:K67,"&gt;"&amp;0))=INDEX(M63:M67,COUNTIF(K63:K67,"&gt;"&amp;0)-1),'[1]Risk tolerance range'!$G$8,IF(INDEX(M63:M67,COUNTIF(K63:K67,"&gt;"&amp;0))&gt;INDEX(M63:M67,COUNTIF(K63:K67,"&gt;"&amp;0)-1),'[1]Risk tolerance range'!$G$7,IF(INDEX(M63:M67,COUNTIF(K63:K67,"&gt;"&amp;0))&lt;INDEX(M63:M67,COUNTIF(K63:K67,"&gt;"&amp;0)-1),'[1]Risk tolerance range'!$G$9,'[1]Risk tolerance range'!$G$10))))</f>
        <v>No Change</v>
      </c>
      <c r="T63" s="101"/>
      <c r="U63" s="101"/>
      <c r="V63" s="101"/>
      <c r="W63" s="101"/>
    </row>
    <row r="64" spans="1:23" x14ac:dyDescent="0.3">
      <c r="A64" s="106"/>
      <c r="B64" s="99"/>
      <c r="C64" s="99"/>
      <c r="D64" s="99"/>
      <c r="E64" s="133"/>
      <c r="F64" s="99"/>
      <c r="G64" s="133"/>
      <c r="H64" s="133"/>
      <c r="I64" s="2" t="s">
        <v>9</v>
      </c>
      <c r="J64" s="50">
        <v>2</v>
      </c>
      <c r="K64" s="53">
        <v>3</v>
      </c>
      <c r="L64" s="50">
        <f>K64*J64</f>
        <v>6</v>
      </c>
      <c r="M64" s="57">
        <v>0.8</v>
      </c>
      <c r="N64" s="52">
        <f t="shared" ref="N64:N67" si="14">IF(L64-(L64*M64)=0,"", L64-(L64*M64))</f>
        <v>1.1999999999999993</v>
      </c>
      <c r="O64" s="112"/>
      <c r="P64" s="112"/>
      <c r="Q64" s="115"/>
      <c r="R64" s="118"/>
      <c r="S64" s="118"/>
      <c r="T64" s="99"/>
      <c r="U64" s="99"/>
      <c r="V64" s="99"/>
      <c r="W64" s="99"/>
    </row>
    <row r="65" spans="1:23" x14ac:dyDescent="0.3">
      <c r="A65" s="106"/>
      <c r="B65" s="99"/>
      <c r="C65" s="99"/>
      <c r="D65" s="99"/>
      <c r="E65" s="133"/>
      <c r="F65" s="99"/>
      <c r="G65" s="133"/>
      <c r="H65" s="133"/>
      <c r="I65" s="2" t="s">
        <v>10</v>
      </c>
      <c r="J65" s="50">
        <v>2</v>
      </c>
      <c r="K65" s="53">
        <v>3</v>
      </c>
      <c r="L65" s="50">
        <f>K65*J65</f>
        <v>6</v>
      </c>
      <c r="M65" s="57">
        <v>0.8</v>
      </c>
      <c r="N65" s="52">
        <f t="shared" si="14"/>
        <v>1.1999999999999993</v>
      </c>
      <c r="O65" s="112"/>
      <c r="P65" s="112"/>
      <c r="Q65" s="115"/>
      <c r="R65" s="118"/>
      <c r="S65" s="118"/>
      <c r="T65" s="99"/>
      <c r="U65" s="99"/>
      <c r="V65" s="99"/>
      <c r="W65" s="99"/>
    </row>
    <row r="66" spans="1:23" x14ac:dyDescent="0.3">
      <c r="A66" s="106"/>
      <c r="B66" s="99"/>
      <c r="C66" s="99"/>
      <c r="D66" s="99"/>
      <c r="E66" s="133"/>
      <c r="F66" s="99"/>
      <c r="G66" s="133"/>
      <c r="H66" s="133"/>
      <c r="I66" s="2" t="s">
        <v>11</v>
      </c>
      <c r="J66" s="50">
        <v>2</v>
      </c>
      <c r="K66" s="53">
        <v>3</v>
      </c>
      <c r="L66" s="50">
        <f>K66*J66</f>
        <v>6</v>
      </c>
      <c r="M66" s="57">
        <v>0.8</v>
      </c>
      <c r="N66" s="52">
        <f t="shared" si="14"/>
        <v>1.1999999999999993</v>
      </c>
      <c r="O66" s="112"/>
      <c r="P66" s="112"/>
      <c r="Q66" s="115"/>
      <c r="R66" s="118"/>
      <c r="S66" s="118"/>
      <c r="T66" s="99"/>
      <c r="U66" s="99"/>
      <c r="V66" s="99"/>
      <c r="W66" s="99"/>
    </row>
    <row r="67" spans="1:23" x14ac:dyDescent="0.3">
      <c r="A67" s="107"/>
      <c r="B67" s="100"/>
      <c r="C67" s="100"/>
      <c r="D67" s="100"/>
      <c r="E67" s="134"/>
      <c r="F67" s="100"/>
      <c r="G67" s="134"/>
      <c r="H67" s="134"/>
      <c r="I67" s="2" t="s">
        <v>12</v>
      </c>
      <c r="J67" s="53"/>
      <c r="K67" s="53"/>
      <c r="L67" s="50">
        <f>K67*J67</f>
        <v>0</v>
      </c>
      <c r="M67" s="57">
        <v>0</v>
      </c>
      <c r="N67" s="52" t="str">
        <f t="shared" si="14"/>
        <v/>
      </c>
      <c r="O67" s="113"/>
      <c r="P67" s="113"/>
      <c r="Q67" s="116"/>
      <c r="R67" s="119"/>
      <c r="S67" s="119"/>
      <c r="T67" s="100"/>
      <c r="U67" s="100"/>
      <c r="V67" s="100"/>
      <c r="W67" s="100"/>
    </row>
    <row r="68" spans="1:23" x14ac:dyDescent="0.3">
      <c r="A68" s="13"/>
      <c r="B68" s="13"/>
      <c r="C68" s="11"/>
      <c r="D68" s="11"/>
      <c r="E68" s="11"/>
      <c r="F68" s="11"/>
      <c r="G68" s="11"/>
      <c r="H68" s="11"/>
      <c r="I68" s="3"/>
      <c r="J68" s="5"/>
      <c r="K68" s="5"/>
      <c r="L68" s="5"/>
      <c r="M68" s="5"/>
      <c r="N68" s="54"/>
      <c r="O68" s="62"/>
      <c r="P68" s="14"/>
      <c r="Q68" s="62"/>
      <c r="R68" s="12"/>
      <c r="S68" s="12"/>
      <c r="T68" s="58"/>
      <c r="U68" s="58"/>
      <c r="V68" s="58"/>
      <c r="W68" s="58"/>
    </row>
    <row r="69" spans="1:23" ht="102.6" customHeight="1" x14ac:dyDescent="0.3">
      <c r="A69" s="105" t="s">
        <v>212</v>
      </c>
      <c r="B69" s="101" t="s">
        <v>155</v>
      </c>
      <c r="C69" s="101" t="s">
        <v>133</v>
      </c>
      <c r="D69" s="101" t="s">
        <v>156</v>
      </c>
      <c r="E69" s="101" t="s">
        <v>157</v>
      </c>
      <c r="F69" s="101" t="s">
        <v>17</v>
      </c>
      <c r="G69" s="101" t="s">
        <v>14</v>
      </c>
      <c r="H69" s="101" t="s">
        <v>158</v>
      </c>
      <c r="I69" s="2" t="s">
        <v>8</v>
      </c>
      <c r="J69" s="50">
        <v>4</v>
      </c>
      <c r="K69" s="50">
        <v>2</v>
      </c>
      <c r="L69" s="50">
        <f>K69*J69</f>
        <v>8</v>
      </c>
      <c r="M69" s="51">
        <v>0.9</v>
      </c>
      <c r="N69" s="52">
        <f>IF(L69-(L69*M69)=0,"", L69-(L69*M69))</f>
        <v>0.79999999999999982</v>
      </c>
      <c r="O69" s="111">
        <f>INDEX(N69:N73,COUNT(N69:N73)-1)</f>
        <v>0.79999999999999982</v>
      </c>
      <c r="P69" s="111" cm="1">
        <f t="array" ref="P69">LOOKUP(2,1/(ISNUMBER(N69:N73)),N69:N73)</f>
        <v>0.79999999999999982</v>
      </c>
      <c r="Q69" s="114" t="s">
        <v>129</v>
      </c>
      <c r="R69" s="117" t="e">
        <f>IF(AND(VALUE(VLOOKUP(Q69,[1]!Table2[#All],3,FALSE))&gt;=P69,P69&lt;=O69),'[1]Risk tolerance range'!$F$7,
IF(AND(VALUE(VLOOKUP(Q69,[1]!Table2[#All],3,FALSE))&gt;=P69,P69&gt;O69),'[1]Risk tolerance range'!$F$8,
IF(VALUE(VLOOKUP(Q69,[1]!Table2[#All],3,FALSE))&lt;P69,'[1]Risk tolerance range'!$F$9,'[1]Risk tolerance range'!$F$10)))</f>
        <v>#REF!</v>
      </c>
      <c r="S69" s="117" t="str" cm="1">
        <f t="array" ref="S69">IF(K70=0, '[1]Risk tolerance range'!$G$8, IF(INDEX(M69:M73,COUNTIF(K69:K73,"&gt;"&amp;0))=INDEX(M69:M73,COUNTIF(K69:K73,"&gt;"&amp;0)-1),'[1]Risk tolerance range'!$G$8,IF(INDEX(M69:M73,COUNTIF(K69:K73,"&gt;"&amp;0))&gt;INDEX(M69:M73,COUNTIF(K69:K73,"&gt;"&amp;0)-1),'[1]Risk tolerance range'!$G$7,IF(INDEX(M69:M73,COUNTIF(K69:K73,"&gt;"&amp;0))&lt;INDEX(M69:M73,COUNTIF(K69:K73,"&gt;"&amp;0)-1),'[1]Risk tolerance range'!$G$9,'[1]Risk tolerance range'!$G$10))))</f>
        <v>No Change</v>
      </c>
      <c r="T69" s="101"/>
      <c r="U69" s="101"/>
      <c r="V69" s="101"/>
      <c r="W69" s="101"/>
    </row>
    <row r="70" spans="1:23" x14ac:dyDescent="0.3">
      <c r="A70" s="106"/>
      <c r="B70" s="99"/>
      <c r="C70" s="99"/>
      <c r="D70" s="99"/>
      <c r="E70" s="99"/>
      <c r="F70" s="99"/>
      <c r="G70" s="99"/>
      <c r="H70" s="99"/>
      <c r="I70" s="2" t="s">
        <v>9</v>
      </c>
      <c r="J70" s="50">
        <v>4</v>
      </c>
      <c r="K70" s="53">
        <v>2</v>
      </c>
      <c r="L70" s="50">
        <f>K70*J70</f>
        <v>8</v>
      </c>
      <c r="M70" s="51">
        <v>0.9</v>
      </c>
      <c r="N70" s="52">
        <f t="shared" ref="N70:N73" si="15">IF(L70-(L70*M70)=0,"", L70-(L70*M70))</f>
        <v>0.79999999999999982</v>
      </c>
      <c r="O70" s="112"/>
      <c r="P70" s="112"/>
      <c r="Q70" s="115"/>
      <c r="R70" s="118"/>
      <c r="S70" s="118"/>
      <c r="T70" s="99"/>
      <c r="U70" s="99"/>
      <c r="V70" s="99"/>
      <c r="W70" s="99"/>
    </row>
    <row r="71" spans="1:23" x14ac:dyDescent="0.3">
      <c r="A71" s="106"/>
      <c r="B71" s="99"/>
      <c r="C71" s="99"/>
      <c r="D71" s="99"/>
      <c r="E71" s="99"/>
      <c r="F71" s="99"/>
      <c r="G71" s="99"/>
      <c r="H71" s="99"/>
      <c r="I71" s="2" t="s">
        <v>10</v>
      </c>
      <c r="J71" s="50">
        <v>4</v>
      </c>
      <c r="K71" s="53">
        <v>2</v>
      </c>
      <c r="L71" s="50">
        <f>K71*J71</f>
        <v>8</v>
      </c>
      <c r="M71" s="51">
        <v>0.9</v>
      </c>
      <c r="N71" s="52">
        <f t="shared" si="15"/>
        <v>0.79999999999999982</v>
      </c>
      <c r="O71" s="112"/>
      <c r="P71" s="112"/>
      <c r="Q71" s="115"/>
      <c r="R71" s="118"/>
      <c r="S71" s="118"/>
      <c r="T71" s="99"/>
      <c r="U71" s="99"/>
      <c r="V71" s="99"/>
      <c r="W71" s="99"/>
    </row>
    <row r="72" spans="1:23" x14ac:dyDescent="0.3">
      <c r="A72" s="106"/>
      <c r="B72" s="99"/>
      <c r="C72" s="99"/>
      <c r="D72" s="99"/>
      <c r="E72" s="99"/>
      <c r="F72" s="99"/>
      <c r="G72" s="99"/>
      <c r="H72" s="99"/>
      <c r="I72" s="2" t="s">
        <v>11</v>
      </c>
      <c r="J72" s="50">
        <v>4</v>
      </c>
      <c r="K72" s="53">
        <v>2</v>
      </c>
      <c r="L72" s="50">
        <f>K72*J72</f>
        <v>8</v>
      </c>
      <c r="M72" s="51">
        <v>0.9</v>
      </c>
      <c r="N72" s="52">
        <f t="shared" si="15"/>
        <v>0.79999999999999982</v>
      </c>
      <c r="O72" s="112"/>
      <c r="P72" s="112"/>
      <c r="Q72" s="115"/>
      <c r="R72" s="118"/>
      <c r="S72" s="118"/>
      <c r="T72" s="99"/>
      <c r="U72" s="99"/>
      <c r="V72" s="99"/>
      <c r="W72" s="99"/>
    </row>
    <row r="73" spans="1:23" x14ac:dyDescent="0.3">
      <c r="A73" s="107"/>
      <c r="B73" s="100"/>
      <c r="C73" s="100"/>
      <c r="D73" s="100"/>
      <c r="E73" s="100"/>
      <c r="F73" s="100"/>
      <c r="G73" s="100"/>
      <c r="H73" s="100"/>
      <c r="I73" s="2" t="s">
        <v>12</v>
      </c>
      <c r="J73" s="50"/>
      <c r="K73" s="50"/>
      <c r="L73" s="50">
        <f>K73*J73</f>
        <v>0</v>
      </c>
      <c r="M73" s="51"/>
      <c r="N73" s="52" t="str">
        <f t="shared" si="15"/>
        <v/>
      </c>
      <c r="O73" s="113"/>
      <c r="P73" s="113"/>
      <c r="Q73" s="116"/>
      <c r="R73" s="119"/>
      <c r="S73" s="119"/>
      <c r="T73" s="100"/>
      <c r="U73" s="100"/>
      <c r="V73" s="100"/>
      <c r="W73" s="100"/>
    </row>
    <row r="74" spans="1:23" x14ac:dyDescent="0.3">
      <c r="A74" s="3"/>
      <c r="B74" s="3"/>
      <c r="C74" s="3"/>
      <c r="D74" s="3"/>
      <c r="E74" s="3"/>
      <c r="F74" s="3"/>
      <c r="G74" s="3"/>
      <c r="H74" s="3"/>
      <c r="I74" s="3"/>
      <c r="J74" s="5"/>
      <c r="K74" s="5"/>
      <c r="L74" s="5"/>
      <c r="M74" s="5"/>
      <c r="N74" s="54"/>
      <c r="O74" s="62"/>
      <c r="P74" s="14"/>
      <c r="Q74" s="62"/>
      <c r="R74" s="12"/>
      <c r="S74" s="12"/>
      <c r="T74" s="4"/>
      <c r="U74" s="4"/>
      <c r="V74" s="4"/>
      <c r="W74" s="4"/>
    </row>
  </sheetData>
  <mergeCells count="204">
    <mergeCell ref="S3:S7"/>
    <mergeCell ref="T3:T7"/>
    <mergeCell ref="U3:U7"/>
    <mergeCell ref="V3:V7"/>
    <mergeCell ref="W3:W7"/>
    <mergeCell ref="A9:A13"/>
    <mergeCell ref="B9:B13"/>
    <mergeCell ref="C9:C13"/>
    <mergeCell ref="D9:D13"/>
    <mergeCell ref="E9:E13"/>
    <mergeCell ref="G3:G7"/>
    <mergeCell ref="H3:H7"/>
    <mergeCell ref="O3:O7"/>
    <mergeCell ref="P3:P7"/>
    <mergeCell ref="Q3:Q7"/>
    <mergeCell ref="R3:R7"/>
    <mergeCell ref="A3:A7"/>
    <mergeCell ref="B3:B7"/>
    <mergeCell ref="C3:C7"/>
    <mergeCell ref="D3:D7"/>
    <mergeCell ref="E3:E7"/>
    <mergeCell ref="F3:F7"/>
    <mergeCell ref="R9:R13"/>
    <mergeCell ref="S9:S13"/>
    <mergeCell ref="T9:T13"/>
    <mergeCell ref="U9:U13"/>
    <mergeCell ref="V9:V13"/>
    <mergeCell ref="W9:W13"/>
    <mergeCell ref="F9:F13"/>
    <mergeCell ref="G9:G13"/>
    <mergeCell ref="H9:H13"/>
    <mergeCell ref="O9:O13"/>
    <mergeCell ref="P9:P13"/>
    <mergeCell ref="Q9:Q13"/>
    <mergeCell ref="S15:S19"/>
    <mergeCell ref="T15:T19"/>
    <mergeCell ref="U15:U19"/>
    <mergeCell ref="V15:V19"/>
    <mergeCell ref="W15:W19"/>
    <mergeCell ref="A21:A25"/>
    <mergeCell ref="B21:B25"/>
    <mergeCell ref="C21:C25"/>
    <mergeCell ref="D21:D25"/>
    <mergeCell ref="E21:E25"/>
    <mergeCell ref="G15:G19"/>
    <mergeCell ref="H15:H19"/>
    <mergeCell ref="O15:O19"/>
    <mergeCell ref="P15:P19"/>
    <mergeCell ref="Q15:Q19"/>
    <mergeCell ref="R15:R19"/>
    <mergeCell ref="A15:A19"/>
    <mergeCell ref="B15:B19"/>
    <mergeCell ref="C15:C19"/>
    <mergeCell ref="D15:D19"/>
    <mergeCell ref="E15:E19"/>
    <mergeCell ref="F15:F19"/>
    <mergeCell ref="R21:R25"/>
    <mergeCell ref="S21:S25"/>
    <mergeCell ref="T21:T25"/>
    <mergeCell ref="U21:U25"/>
    <mergeCell ref="V21:V25"/>
    <mergeCell ref="W21:W25"/>
    <mergeCell ref="F21:F25"/>
    <mergeCell ref="G21:G25"/>
    <mergeCell ref="H21:H25"/>
    <mergeCell ref="O21:O25"/>
    <mergeCell ref="P21:P25"/>
    <mergeCell ref="Q21:Q25"/>
    <mergeCell ref="S27:S31"/>
    <mergeCell ref="T27:T31"/>
    <mergeCell ref="U27:U31"/>
    <mergeCell ref="V27:V31"/>
    <mergeCell ref="W27:W31"/>
    <mergeCell ref="A33:A37"/>
    <mergeCell ref="B33:B37"/>
    <mergeCell ref="C33:C37"/>
    <mergeCell ref="D33:D37"/>
    <mergeCell ref="E33:E37"/>
    <mergeCell ref="G27:G31"/>
    <mergeCell ref="H27:H31"/>
    <mergeCell ref="O27:O31"/>
    <mergeCell ref="P27:P31"/>
    <mergeCell ref="Q27:Q31"/>
    <mergeCell ref="R27:R31"/>
    <mergeCell ref="A27:A31"/>
    <mergeCell ref="B27:B31"/>
    <mergeCell ref="C27:C31"/>
    <mergeCell ref="D27:D31"/>
    <mergeCell ref="E27:E31"/>
    <mergeCell ref="F27:F31"/>
    <mergeCell ref="R33:R37"/>
    <mergeCell ref="S33:S37"/>
    <mergeCell ref="T33:T37"/>
    <mergeCell ref="U33:U37"/>
    <mergeCell ref="V33:V37"/>
    <mergeCell ref="W33:W37"/>
    <mergeCell ref="F33:F37"/>
    <mergeCell ref="G33:G37"/>
    <mergeCell ref="H33:H37"/>
    <mergeCell ref="O33:O37"/>
    <mergeCell ref="P33:P37"/>
    <mergeCell ref="Q33:Q37"/>
    <mergeCell ref="S39:S43"/>
    <mergeCell ref="T39:T43"/>
    <mergeCell ref="U39:U43"/>
    <mergeCell ref="V39:V43"/>
    <mergeCell ref="W39:W43"/>
    <mergeCell ref="A45:A49"/>
    <mergeCell ref="B45:B49"/>
    <mergeCell ref="C45:C49"/>
    <mergeCell ref="D45:D49"/>
    <mergeCell ref="E45:E49"/>
    <mergeCell ref="G39:G43"/>
    <mergeCell ref="H39:H43"/>
    <mergeCell ref="O39:O43"/>
    <mergeCell ref="P39:P43"/>
    <mergeCell ref="Q39:Q43"/>
    <mergeCell ref="R39:R43"/>
    <mergeCell ref="A39:A43"/>
    <mergeCell ref="B39:B43"/>
    <mergeCell ref="C39:C43"/>
    <mergeCell ref="D39:D43"/>
    <mergeCell ref="E39:E43"/>
    <mergeCell ref="F39:F43"/>
    <mergeCell ref="R45:R49"/>
    <mergeCell ref="S45:S49"/>
    <mergeCell ref="T45:T49"/>
    <mergeCell ref="U45:U49"/>
    <mergeCell ref="V45:V49"/>
    <mergeCell ref="W45:W49"/>
    <mergeCell ref="F45:F49"/>
    <mergeCell ref="G45:G49"/>
    <mergeCell ref="H45:H49"/>
    <mergeCell ref="O45:O49"/>
    <mergeCell ref="P45:P49"/>
    <mergeCell ref="Q45:Q49"/>
    <mergeCell ref="S51:S55"/>
    <mergeCell ref="T51:T55"/>
    <mergeCell ref="U51:U55"/>
    <mergeCell ref="V51:V55"/>
    <mergeCell ref="W51:W55"/>
    <mergeCell ref="A57:A61"/>
    <mergeCell ref="B57:B61"/>
    <mergeCell ref="C57:C61"/>
    <mergeCell ref="D57:D61"/>
    <mergeCell ref="E57:E61"/>
    <mergeCell ref="G51:G55"/>
    <mergeCell ref="H51:H55"/>
    <mergeCell ref="O51:O55"/>
    <mergeCell ref="P51:P55"/>
    <mergeCell ref="Q51:Q55"/>
    <mergeCell ref="R51:R55"/>
    <mergeCell ref="A51:A55"/>
    <mergeCell ref="B51:B55"/>
    <mergeCell ref="C51:C55"/>
    <mergeCell ref="D51:D55"/>
    <mergeCell ref="E51:E55"/>
    <mergeCell ref="F51:F55"/>
    <mergeCell ref="R57:R61"/>
    <mergeCell ref="S57:S61"/>
    <mergeCell ref="T57:T61"/>
    <mergeCell ref="U57:U61"/>
    <mergeCell ref="V57:V61"/>
    <mergeCell ref="W57:W61"/>
    <mergeCell ref="F57:F61"/>
    <mergeCell ref="G57:G61"/>
    <mergeCell ref="H57:H61"/>
    <mergeCell ref="O57:O61"/>
    <mergeCell ref="P57:P61"/>
    <mergeCell ref="Q57:Q61"/>
    <mergeCell ref="S63:S67"/>
    <mergeCell ref="T63:T67"/>
    <mergeCell ref="U63:U67"/>
    <mergeCell ref="V63:V67"/>
    <mergeCell ref="W63:W67"/>
    <mergeCell ref="A69:A73"/>
    <mergeCell ref="B69:B73"/>
    <mergeCell ref="C69:C73"/>
    <mergeCell ref="D69:D73"/>
    <mergeCell ref="E69:E73"/>
    <mergeCell ref="G63:G67"/>
    <mergeCell ref="H63:H67"/>
    <mergeCell ref="O63:O67"/>
    <mergeCell ref="P63:P67"/>
    <mergeCell ref="Q63:Q67"/>
    <mergeCell ref="R63:R67"/>
    <mergeCell ref="A63:A67"/>
    <mergeCell ref="B63:B67"/>
    <mergeCell ref="C63:C67"/>
    <mergeCell ref="D63:D67"/>
    <mergeCell ref="E63:E67"/>
    <mergeCell ref="F63:F67"/>
    <mergeCell ref="R69:R73"/>
    <mergeCell ref="S69:S73"/>
    <mergeCell ref="T69:T73"/>
    <mergeCell ref="U69:U73"/>
    <mergeCell ref="V69:V73"/>
    <mergeCell ref="W69:W73"/>
    <mergeCell ref="F69:F73"/>
    <mergeCell ref="G69:G73"/>
    <mergeCell ref="H69:H73"/>
    <mergeCell ref="O69:O73"/>
    <mergeCell ref="P69:P73"/>
    <mergeCell ref="Q69:Q73"/>
  </mergeCells>
  <dataValidations count="3">
    <dataValidation type="list" allowBlank="1" showInputMessage="1" showErrorMessage="1" sqref="Q74 Q68 Q44 Q50 Q62" xr:uid="{52F01DF9-0C26-4878-B1CB-59CBD048E5C9}">
      <formula1>"High risk range: 17-22,Moderate risk range: 11-16,Low risk range: 5-10,Zero risk range: 0-4"</formula1>
    </dataValidation>
    <dataValidation type="list" allowBlank="1" showInputMessage="1" showErrorMessage="1" sqref="F1:F56 F62:F73" xr:uid="{C757F617-8583-45CA-A1E7-D9D8FF9DA0D4}">
      <formula1>"Strategic,Operational,Financial,Reputational"</formula1>
    </dataValidation>
    <dataValidation errorStyle="information" allowBlank="1" showInputMessage="1" showErrorMessage="1" sqref="C9:D9 G51 G69 G63 G1:G27 G45 G32:G43 G56" xr:uid="{8DC8408E-BA82-45A4-A8E7-9155803BB62B}"/>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election activeCell="A18" sqref="A18"/>
    </sheetView>
  </sheetViews>
  <sheetFormatPr defaultColWidth="9.109375" defaultRowHeight="15" x14ac:dyDescent="0.3"/>
  <cols>
    <col min="1" max="1" width="109.44140625" style="37" customWidth="1"/>
    <col min="2" max="16384" width="9.109375" style="37"/>
  </cols>
  <sheetData>
    <row r="1" spans="1:1" ht="15.6" x14ac:dyDescent="0.3">
      <c r="A1" s="36" t="s">
        <v>49</v>
      </c>
    </row>
    <row r="3" spans="1:1" ht="30" x14ac:dyDescent="0.3">
      <c r="A3" s="10" t="s">
        <v>50</v>
      </c>
    </row>
    <row r="4" spans="1:1" ht="30" x14ac:dyDescent="0.3">
      <c r="A4" s="38" t="s">
        <v>51</v>
      </c>
    </row>
    <row r="5" spans="1:1" ht="30" x14ac:dyDescent="0.3">
      <c r="A5" s="38" t="s">
        <v>52</v>
      </c>
    </row>
    <row r="6" spans="1:1" ht="30" x14ac:dyDescent="0.3">
      <c r="A6" s="38" t="s">
        <v>53</v>
      </c>
    </row>
    <row r="7" spans="1:1" ht="30" x14ac:dyDescent="0.3">
      <c r="A7" s="38" t="s">
        <v>54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3"/>
  <sheetViews>
    <sheetView topLeftCell="A7" workbookViewId="0">
      <selection activeCell="K7" sqref="K7"/>
    </sheetView>
  </sheetViews>
  <sheetFormatPr defaultColWidth="9.109375" defaultRowHeight="49.5" customHeight="1" x14ac:dyDescent="0.3"/>
  <cols>
    <col min="1" max="1" width="17.44140625" style="39" customWidth="1"/>
    <col min="2" max="2" width="6.44140625" style="39" customWidth="1"/>
    <col min="3" max="3" width="27" style="39" customWidth="1"/>
    <col min="4" max="4" width="16.44140625" style="39" customWidth="1"/>
    <col min="5" max="5" width="21.5546875" style="39" customWidth="1"/>
    <col min="6" max="6" width="39.44140625" style="39" customWidth="1"/>
    <col min="7" max="7" width="13.44140625" style="39" hidden="1" customWidth="1"/>
    <col min="8" max="16384" width="9.109375" style="39"/>
  </cols>
  <sheetData>
    <row r="1" spans="1:7" ht="23.25" customHeight="1" x14ac:dyDescent="0.3">
      <c r="A1" s="136" t="s">
        <v>55</v>
      </c>
      <c r="B1" s="136"/>
      <c r="C1" s="136"/>
      <c r="D1" s="136"/>
      <c r="E1" s="136"/>
      <c r="F1" s="136"/>
      <c r="G1" s="136"/>
    </row>
    <row r="2" spans="1:7" ht="49.5" customHeight="1" thickBot="1" x14ac:dyDescent="0.35">
      <c r="A2" s="135" t="s">
        <v>56</v>
      </c>
      <c r="B2" s="135"/>
      <c r="C2" s="135"/>
      <c r="D2" s="135"/>
      <c r="E2" s="135"/>
      <c r="F2" s="135"/>
      <c r="G2" s="135"/>
    </row>
    <row r="3" spans="1:7" ht="49.5" customHeight="1" thickBot="1" x14ac:dyDescent="0.35">
      <c r="A3" s="143"/>
      <c r="B3" s="144"/>
      <c r="C3" s="143" t="s">
        <v>57</v>
      </c>
      <c r="D3" s="145"/>
      <c r="E3" s="145"/>
      <c r="F3" s="144"/>
    </row>
    <row r="4" spans="1:7" ht="49.5" customHeight="1" thickBot="1" x14ac:dyDescent="0.35">
      <c r="A4" s="143" t="s">
        <v>58</v>
      </c>
      <c r="B4" s="144"/>
      <c r="C4" s="40" t="s">
        <v>59</v>
      </c>
      <c r="D4" s="40" t="s">
        <v>60</v>
      </c>
      <c r="E4" s="40" t="s">
        <v>61</v>
      </c>
      <c r="F4" s="40" t="s">
        <v>62</v>
      </c>
    </row>
    <row r="5" spans="1:7" ht="49.5" customHeight="1" thickBot="1" x14ac:dyDescent="0.35">
      <c r="A5" s="41" t="s">
        <v>63</v>
      </c>
      <c r="B5" s="49">
        <v>1</v>
      </c>
      <c r="C5" s="42" t="s">
        <v>64</v>
      </c>
      <c r="D5" s="42" t="s">
        <v>65</v>
      </c>
      <c r="E5" s="42" t="s">
        <v>66</v>
      </c>
      <c r="F5" s="42" t="s">
        <v>67</v>
      </c>
    </row>
    <row r="6" spans="1:7" ht="42.75" customHeight="1" x14ac:dyDescent="0.3">
      <c r="A6" s="137" t="s">
        <v>68</v>
      </c>
      <c r="B6" s="140">
        <v>2</v>
      </c>
      <c r="C6" s="137" t="s">
        <v>69</v>
      </c>
      <c r="D6" s="137" t="s">
        <v>70</v>
      </c>
      <c r="E6" s="137" t="s">
        <v>71</v>
      </c>
      <c r="F6" s="43" t="s">
        <v>72</v>
      </c>
    </row>
    <row r="7" spans="1:7" ht="50.25" customHeight="1" thickBot="1" x14ac:dyDescent="0.35">
      <c r="A7" s="139"/>
      <c r="B7" s="142"/>
      <c r="C7" s="139"/>
      <c r="D7" s="139"/>
      <c r="E7" s="139"/>
      <c r="F7" s="42" t="s">
        <v>73</v>
      </c>
    </row>
    <row r="8" spans="1:7" ht="49.5" customHeight="1" x14ac:dyDescent="0.3">
      <c r="A8" s="137" t="s">
        <v>74</v>
      </c>
      <c r="B8" s="140">
        <v>3</v>
      </c>
      <c r="C8" s="137" t="s">
        <v>75</v>
      </c>
      <c r="D8" s="137" t="s">
        <v>76</v>
      </c>
      <c r="E8" s="137" t="s">
        <v>77</v>
      </c>
      <c r="F8" s="43" t="s">
        <v>78</v>
      </c>
    </row>
    <row r="9" spans="1:7" ht="40.5" customHeight="1" x14ac:dyDescent="0.3">
      <c r="A9" s="138"/>
      <c r="B9" s="141"/>
      <c r="C9" s="138"/>
      <c r="D9" s="138"/>
      <c r="E9" s="138"/>
      <c r="F9" s="43" t="s">
        <v>79</v>
      </c>
    </row>
    <row r="10" spans="1:7" ht="35.25" customHeight="1" thickBot="1" x14ac:dyDescent="0.35">
      <c r="A10" s="139"/>
      <c r="B10" s="142"/>
      <c r="C10" s="139"/>
      <c r="D10" s="139"/>
      <c r="E10" s="139"/>
      <c r="F10" s="42" t="s">
        <v>80</v>
      </c>
    </row>
    <row r="11" spans="1:7" ht="69.75" customHeight="1" x14ac:dyDescent="0.3">
      <c r="A11" s="137" t="s">
        <v>81</v>
      </c>
      <c r="B11" s="140">
        <v>4</v>
      </c>
      <c r="C11" s="137" t="s">
        <v>82</v>
      </c>
      <c r="D11" s="137" t="s">
        <v>83</v>
      </c>
      <c r="E11" s="137" t="s">
        <v>84</v>
      </c>
      <c r="F11" s="43" t="s">
        <v>85</v>
      </c>
    </row>
    <row r="12" spans="1:7" ht="51.75" customHeight="1" thickBot="1" x14ac:dyDescent="0.35">
      <c r="A12" s="139"/>
      <c r="B12" s="142"/>
      <c r="C12" s="139"/>
      <c r="D12" s="139"/>
      <c r="E12" s="139"/>
      <c r="F12" s="42" t="s">
        <v>86</v>
      </c>
    </row>
    <row r="13" spans="1:7" ht="49.5" customHeight="1" thickBot="1" x14ac:dyDescent="0.35">
      <c r="A13" s="41" t="s">
        <v>87</v>
      </c>
      <c r="B13" s="49">
        <v>5</v>
      </c>
      <c r="C13" s="42" t="s">
        <v>88</v>
      </c>
      <c r="D13" s="42" t="s">
        <v>89</v>
      </c>
      <c r="E13" s="42" t="s">
        <v>90</v>
      </c>
      <c r="F13" s="42" t="s">
        <v>91</v>
      </c>
    </row>
  </sheetData>
  <mergeCells count="20">
    <mergeCell ref="A11:A12"/>
    <mergeCell ref="B11:B12"/>
    <mergeCell ref="C11:C12"/>
    <mergeCell ref="D11:D12"/>
    <mergeCell ref="E11:E12"/>
    <mergeCell ref="A2:G2"/>
    <mergeCell ref="A1:G1"/>
    <mergeCell ref="A8:A10"/>
    <mergeCell ref="B8:B10"/>
    <mergeCell ref="C8:C10"/>
    <mergeCell ref="D8:D10"/>
    <mergeCell ref="E8:E10"/>
    <mergeCell ref="A3:B3"/>
    <mergeCell ref="C3:F3"/>
    <mergeCell ref="A4:B4"/>
    <mergeCell ref="A6:A7"/>
    <mergeCell ref="B6:B7"/>
    <mergeCell ref="C6:C7"/>
    <mergeCell ref="D6:D7"/>
    <mergeCell ref="E6:E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7"/>
  <sheetViews>
    <sheetView workbookViewId="0">
      <selection activeCell="I7" sqref="I7"/>
    </sheetView>
  </sheetViews>
  <sheetFormatPr defaultRowHeight="14.4" x14ac:dyDescent="0.3"/>
  <cols>
    <col min="1" max="1" width="15.5546875" customWidth="1"/>
    <col min="2" max="2" width="16.5546875" customWidth="1"/>
    <col min="3" max="3" width="27.5546875" customWidth="1"/>
  </cols>
  <sheetData>
    <row r="1" spans="1:6" ht="15.6" x14ac:dyDescent="0.3">
      <c r="A1" s="146" t="s">
        <v>92</v>
      </c>
      <c r="B1" s="146"/>
      <c r="C1" s="146"/>
      <c r="D1" s="45"/>
      <c r="E1" s="45"/>
      <c r="F1" s="45"/>
    </row>
    <row r="2" spans="1:6" ht="15.6" x14ac:dyDescent="0.3">
      <c r="A2" s="46" t="s">
        <v>93</v>
      </c>
      <c r="B2" s="46" t="s">
        <v>21</v>
      </c>
      <c r="C2" s="46" t="s">
        <v>94</v>
      </c>
      <c r="D2" s="44"/>
      <c r="E2" s="44"/>
      <c r="F2" s="44"/>
    </row>
    <row r="3" spans="1:6" ht="30" x14ac:dyDescent="0.3">
      <c r="A3" s="47">
        <v>1</v>
      </c>
      <c r="B3" s="6" t="s">
        <v>95</v>
      </c>
      <c r="C3" s="6" t="s">
        <v>96</v>
      </c>
      <c r="D3" s="44"/>
      <c r="E3" s="44"/>
      <c r="F3" s="44"/>
    </row>
    <row r="4" spans="1:6" ht="30" x14ac:dyDescent="0.3">
      <c r="A4" s="47">
        <v>2</v>
      </c>
      <c r="B4" s="6" t="s">
        <v>97</v>
      </c>
      <c r="C4" s="6" t="s">
        <v>98</v>
      </c>
      <c r="D4" s="44"/>
      <c r="E4" s="44"/>
      <c r="F4" s="44"/>
    </row>
    <row r="5" spans="1:6" ht="30" x14ac:dyDescent="0.3">
      <c r="A5" s="47">
        <v>3</v>
      </c>
      <c r="B5" s="6" t="s">
        <v>99</v>
      </c>
      <c r="C5" s="6" t="s">
        <v>100</v>
      </c>
      <c r="D5" s="44"/>
      <c r="E5" s="44"/>
      <c r="F5" s="44"/>
    </row>
    <row r="6" spans="1:6" ht="30" x14ac:dyDescent="0.3">
      <c r="A6" s="47">
        <v>4</v>
      </c>
      <c r="B6" s="6" t="s">
        <v>101</v>
      </c>
      <c r="C6" s="48" t="s">
        <v>102</v>
      </c>
      <c r="D6" s="44"/>
      <c r="E6" s="44"/>
      <c r="F6" s="44"/>
    </row>
    <row r="7" spans="1:6" ht="30" x14ac:dyDescent="0.3">
      <c r="A7" s="47">
        <v>5</v>
      </c>
      <c r="B7" s="6" t="s">
        <v>103</v>
      </c>
      <c r="C7" s="6" t="s">
        <v>104</v>
      </c>
      <c r="D7" s="44"/>
      <c r="E7" s="44"/>
      <c r="F7" s="44"/>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G11" sqref="G11"/>
    </sheetView>
  </sheetViews>
  <sheetFormatPr defaultColWidth="9.109375" defaultRowHeight="15" x14ac:dyDescent="0.3"/>
  <cols>
    <col min="1" max="1" width="65.44140625" style="60" customWidth="1"/>
    <col min="2" max="16384" width="9.109375" style="60"/>
  </cols>
  <sheetData>
    <row r="1" spans="1:1" ht="15.6" x14ac:dyDescent="0.3">
      <c r="A1" s="61" t="s">
        <v>105</v>
      </c>
    </row>
    <row r="2" spans="1:1" ht="30" x14ac:dyDescent="0.3">
      <c r="A2" s="48" t="s">
        <v>123</v>
      </c>
    </row>
    <row r="3" spans="1:1" ht="33.75" customHeight="1" x14ac:dyDescent="0.3">
      <c r="A3" s="48" t="s">
        <v>126</v>
      </c>
    </row>
    <row r="4" spans="1:1" x14ac:dyDescent="0.3">
      <c r="A4" s="48" t="s">
        <v>119</v>
      </c>
    </row>
    <row r="5" spans="1:1" x14ac:dyDescent="0.3">
      <c r="A5" s="48" t="s">
        <v>109</v>
      </c>
    </row>
    <row r="6" spans="1:1" x14ac:dyDescent="0.3">
      <c r="A6" s="48" t="s">
        <v>124</v>
      </c>
    </row>
    <row r="7" spans="1:1" ht="30" x14ac:dyDescent="0.3">
      <c r="A7" s="48" t="s">
        <v>125</v>
      </c>
    </row>
    <row r="8" spans="1:1" x14ac:dyDescent="0.3">
      <c r="A8" s="48" t="s">
        <v>108</v>
      </c>
    </row>
    <row r="9" spans="1:1" x14ac:dyDescent="0.3">
      <c r="A9" s="48" t="s">
        <v>115</v>
      </c>
    </row>
    <row r="10" spans="1:1" x14ac:dyDescent="0.3">
      <c r="A10" s="48" t="s">
        <v>121</v>
      </c>
    </row>
    <row r="11" spans="1:1" ht="32.25" customHeight="1" x14ac:dyDescent="0.3">
      <c r="A11" s="48" t="s">
        <v>110</v>
      </c>
    </row>
    <row r="12" spans="1:1" ht="30" x14ac:dyDescent="0.3">
      <c r="A12" s="48" t="s">
        <v>107</v>
      </c>
    </row>
    <row r="13" spans="1:1" x14ac:dyDescent="0.3">
      <c r="A13" s="48" t="s">
        <v>106</v>
      </c>
    </row>
    <row r="14" spans="1:1" x14ac:dyDescent="0.3">
      <c r="A14" s="48" t="s">
        <v>120</v>
      </c>
    </row>
    <row r="15" spans="1:1" ht="30" x14ac:dyDescent="0.3">
      <c r="A15" s="48" t="s">
        <v>122</v>
      </c>
    </row>
    <row r="16" spans="1:1" x14ac:dyDescent="0.3">
      <c r="A16" s="48" t="s">
        <v>111</v>
      </c>
    </row>
    <row r="17" spans="1:1" x14ac:dyDescent="0.3">
      <c r="A17" s="48" t="s">
        <v>112</v>
      </c>
    </row>
    <row r="18" spans="1:1" x14ac:dyDescent="0.3">
      <c r="A18" s="48" t="s">
        <v>118</v>
      </c>
    </row>
    <row r="19" spans="1:1" x14ac:dyDescent="0.3">
      <c r="A19" s="48" t="s">
        <v>116</v>
      </c>
    </row>
    <row r="20" spans="1:1" x14ac:dyDescent="0.3">
      <c r="A20" s="48" t="s">
        <v>113</v>
      </c>
    </row>
    <row r="21" spans="1:1" x14ac:dyDescent="0.3">
      <c r="A21" s="48" t="s">
        <v>114</v>
      </c>
    </row>
    <row r="22" spans="1:1" ht="30" x14ac:dyDescent="0.3">
      <c r="A22" s="48" t="s">
        <v>127</v>
      </c>
    </row>
    <row r="23" spans="1:1" x14ac:dyDescent="0.3">
      <c r="A23" s="48"/>
    </row>
    <row r="24" spans="1:1" x14ac:dyDescent="0.3">
      <c r="A24" s="48"/>
    </row>
    <row r="25" spans="1:1" x14ac:dyDescent="0.3">
      <c r="A25" s="48"/>
    </row>
    <row r="26" spans="1:1" x14ac:dyDescent="0.3">
      <c r="A26" s="48"/>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
  <sheetViews>
    <sheetView workbookViewId="0">
      <selection activeCell="A33" sqref="A33"/>
    </sheetView>
  </sheetViews>
  <sheetFormatPr defaultRowHeight="14.4" x14ac:dyDescent="0.3"/>
  <cols>
    <col min="1" max="1" width="65.109375" customWidth="1"/>
  </cols>
  <sheetData>
    <row r="1" spans="1:1" ht="31.2" x14ac:dyDescent="0.3">
      <c r="A1" s="9" t="s">
        <v>35</v>
      </c>
    </row>
    <row r="2" spans="1:1" ht="15" x14ac:dyDescent="0.3">
      <c r="A2" s="10"/>
    </row>
    <row r="3" spans="1:1" ht="43.2" x14ac:dyDescent="0.3">
      <c r="A3" s="7" t="s">
        <v>34</v>
      </c>
    </row>
    <row r="4" spans="1:1" x14ac:dyDescent="0.3">
      <c r="A4" s="35" t="s">
        <v>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1"/>
  <sheetViews>
    <sheetView workbookViewId="0">
      <selection activeCell="E16" sqref="E16"/>
    </sheetView>
  </sheetViews>
  <sheetFormatPr defaultColWidth="21.88671875" defaultRowHeight="14.4" x14ac:dyDescent="0.3"/>
  <cols>
    <col min="1" max="1" width="68.5546875" style="7" customWidth="1"/>
    <col min="2" max="2" width="70" style="7" bestFit="1" customWidth="1"/>
    <col min="3" max="3" width="15.44140625" style="7" customWidth="1"/>
    <col min="4" max="4" width="3.109375" style="7" customWidth="1"/>
    <col min="5" max="5" width="3.88671875" style="7" customWidth="1"/>
    <col min="6" max="6" width="22" style="7" bestFit="1" customWidth="1"/>
    <col min="7" max="16384" width="21.88671875" style="7"/>
  </cols>
  <sheetData>
    <row r="1" spans="1:8" ht="15.6" x14ac:dyDescent="0.3">
      <c r="A1" s="18" t="s">
        <v>18</v>
      </c>
      <c r="B1" s="19" t="s">
        <v>21</v>
      </c>
      <c r="C1" s="26"/>
    </row>
    <row r="2" spans="1:8" ht="75" x14ac:dyDescent="0.3">
      <c r="A2" s="8" t="s">
        <v>132</v>
      </c>
      <c r="B2" s="17" t="s">
        <v>22</v>
      </c>
      <c r="C2" s="27"/>
    </row>
    <row r="3" spans="1:8" ht="60" x14ac:dyDescent="0.3">
      <c r="A3" s="6" t="s">
        <v>130</v>
      </c>
      <c r="B3" s="17" t="s">
        <v>23</v>
      </c>
      <c r="C3" s="27"/>
    </row>
    <row r="4" spans="1:8" ht="45" x14ac:dyDescent="0.3">
      <c r="A4" s="6" t="s">
        <v>128</v>
      </c>
      <c r="B4" s="17" t="s">
        <v>24</v>
      </c>
      <c r="C4" s="27"/>
    </row>
    <row r="5" spans="1:8" ht="30" x14ac:dyDescent="0.3">
      <c r="A5" s="20" t="s">
        <v>129</v>
      </c>
      <c r="B5" s="21" t="s">
        <v>25</v>
      </c>
      <c r="C5" s="27"/>
    </row>
    <row r="6" spans="1:8" x14ac:dyDescent="0.3">
      <c r="F6" s="7" t="s">
        <v>27</v>
      </c>
      <c r="G6" s="7" t="s">
        <v>41</v>
      </c>
    </row>
    <row r="7" spans="1:8" x14ac:dyDescent="0.3">
      <c r="A7" s="30" t="s">
        <v>26</v>
      </c>
      <c r="B7" s="30" t="s">
        <v>33</v>
      </c>
      <c r="C7" s="30" t="s">
        <v>32</v>
      </c>
      <c r="F7" s="24" t="s">
        <v>28</v>
      </c>
      <c r="G7" s="24" t="s">
        <v>42</v>
      </c>
    </row>
    <row r="8" spans="1:8" x14ac:dyDescent="0.3">
      <c r="A8" s="28" t="s">
        <v>129</v>
      </c>
      <c r="B8" s="32">
        <v>0</v>
      </c>
      <c r="C8" s="32">
        <v>4</v>
      </c>
      <c r="F8" s="23" t="s">
        <v>30</v>
      </c>
      <c r="G8" s="24" t="s">
        <v>43</v>
      </c>
      <c r="H8" s="15"/>
    </row>
    <row r="9" spans="1:8" x14ac:dyDescent="0.3">
      <c r="A9" s="29" t="s">
        <v>128</v>
      </c>
      <c r="B9" s="33">
        <v>5</v>
      </c>
      <c r="C9" s="33">
        <v>10</v>
      </c>
      <c r="F9" s="22" t="s">
        <v>29</v>
      </c>
      <c r="G9" s="22" t="s">
        <v>44</v>
      </c>
    </row>
    <row r="10" spans="1:8" x14ac:dyDescent="0.3">
      <c r="A10" s="28" t="s">
        <v>130</v>
      </c>
      <c r="B10" s="32">
        <v>11</v>
      </c>
      <c r="C10" s="32">
        <v>16</v>
      </c>
      <c r="F10" s="25" t="s">
        <v>31</v>
      </c>
      <c r="G10" s="25" t="s">
        <v>45</v>
      </c>
    </row>
    <row r="11" spans="1:8" x14ac:dyDescent="0.3">
      <c r="A11" s="31" t="s">
        <v>131</v>
      </c>
      <c r="B11" s="34">
        <v>17</v>
      </c>
      <c r="C11" s="34">
        <v>22</v>
      </c>
    </row>
  </sheetData>
  <phoneticPr fontId="8" type="noConversion"/>
  <pageMargins left="0.7" right="0.7" top="0.75" bottom="0.75" header="0.3" footer="0.3"/>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Summary 2024</vt:lpstr>
      <vt:lpstr>2024 Risks</vt:lpstr>
      <vt:lpstr>2023 Risks</vt:lpstr>
      <vt:lpstr>Risk management objectives</vt:lpstr>
      <vt:lpstr>Impact parameters</vt:lpstr>
      <vt:lpstr>Likelihood parameters</vt:lpstr>
      <vt:lpstr>Possible controls</vt:lpstr>
      <vt:lpstr>Control effectiveness</vt:lpstr>
      <vt:lpstr>Risk tolerance range</vt:lpstr>
      <vt:lpstr>'Risk tolerance range'!_Toc402863380</vt:lpstr>
      <vt:lpstr>'Risk tolerance range'!_Toc402863383</vt:lpstr>
      <vt:lpstr>'Risk tolerance range'!_Toc402863384</vt:lpstr>
      <vt:lpstr>'Risk tolerance range'!_Toc402863385</vt:lpstr>
      <vt:lpstr>'Risk tolerance range'!_Toc402863386</vt:lpstr>
      <vt:lpstr>'Risk tolerance range'!_Toc402863387</vt:lpstr>
      <vt:lpstr>'Risk tolerance range'!_Toc402863388</vt:lpstr>
      <vt:lpstr>'Impact parameters'!_Toc490045064</vt:lpstr>
      <vt:lpstr>'Summary 2024'!Print_Area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Malone</dc:creator>
  <cp:lastModifiedBy>Michelle de Lacey (Pensions Authority)</cp:lastModifiedBy>
  <cp:lastPrinted>2024-07-09T07:41:54Z</cp:lastPrinted>
  <dcterms:created xsi:type="dcterms:W3CDTF">2020-01-24T14:09:08Z</dcterms:created>
  <dcterms:modified xsi:type="dcterms:W3CDTF">2024-10-11T09:34:53Z</dcterms:modified>
</cp:coreProperties>
</file>